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firstSheet="3" activeTab="5"/>
  </bookViews>
  <sheets>
    <sheet name="план 17_18 (2)" sheetId="1" state="hidden" r:id="rId1"/>
    <sheet name="сем для дисп ЛВ" sheetId="2" state="hidden" r:id="rId2"/>
    <sheet name="сем для дисп ОМТ" sheetId="3" state="hidden" r:id="rId3"/>
    <sheet name="титулка" sheetId="4" r:id="rId4"/>
    <sheet name="бюджет" sheetId="5" state="hidden" r:id="rId5"/>
    <sheet name="план магістр за ОПП" sheetId="6" r:id="rId6"/>
    <sheet name="до наказу ОМТ-21-1маг" sheetId="7" state="hidden" r:id="rId7"/>
    <sheet name="до наказу ЛВ-21-1м " sheetId="8" state="hidden" r:id="rId8"/>
    <sheet name="семестровки ОМТ (21-22)" sheetId="9" state="hidden" r:id="rId9"/>
    <sheet name="семестровки ЛВ (21-22)" sheetId="10" state="hidden" r:id="rId10"/>
    <sheet name="семестровки" sheetId="11" state="hidden" r:id="rId11"/>
    <sheet name="семестровки ОМТ" sheetId="12" state="hidden" r:id="rId12"/>
    <sheet name="семестровки ЛВ" sheetId="13" state="hidden" r:id="rId13"/>
  </sheets>
  <externalReferences>
    <externalReference r:id="rId16"/>
  </externalReferences>
  <definedNames>
    <definedName name="Excel_BuiltIn_Print_Area" localSheetId="5">'план магістр за ОПП'!$A$1:$AU$81</definedName>
    <definedName name="Excel_BuiltIn_Print_Area" localSheetId="10">'семестровки'!$A$1:$AU$66</definedName>
    <definedName name="Excel_BuiltIn_Print_Area" localSheetId="12">'семестровки ЛВ'!$C$1:$AW$66</definedName>
    <definedName name="Excel_BuiltIn_Print_Area" localSheetId="9">'семестровки ЛВ (21-22)'!$C$1:$AW$66</definedName>
    <definedName name="Excel_BuiltIn_Print_Area" localSheetId="11">'семестровки ОМТ'!$A$1:$AU$66</definedName>
    <definedName name="Excel_BuiltIn_Print_Area" localSheetId="8">'семестровки ОМТ (21-22)'!$A$1:$AU$66</definedName>
    <definedName name="Excel_BuiltIn_Print_Titles" localSheetId="5">'план магістр за ОПП'!$9:$9</definedName>
    <definedName name="Excel_BuiltIn_Print_Titles" localSheetId="10">'семестровки'!$9:$9</definedName>
    <definedName name="Excel_BuiltIn_Print_Titles" localSheetId="12">'семестровки ЛВ'!$9:$9</definedName>
    <definedName name="Excel_BuiltIn_Print_Titles" localSheetId="9">'семестровки ЛВ (21-22)'!$9:$9</definedName>
    <definedName name="Excel_BuiltIn_Print_Titles" localSheetId="11">'семестровки ОМТ'!$9:$9</definedName>
    <definedName name="Excel_BuiltIn_Print_Titles" localSheetId="8">'семестровки ОМТ (21-22)'!$9:$9</definedName>
    <definedName name="_xlnm.Print_Titles" localSheetId="0">'план 17_18 (2)'!$9:$9</definedName>
    <definedName name="_xlnm.Print_Area" localSheetId="4">'бюджет'!$A$1:$K$16</definedName>
    <definedName name="_xlnm.Print_Area" localSheetId="0">'план 17_18 (2)'!$A$1:$Q$103</definedName>
    <definedName name="_xlnm.Print_Area" localSheetId="5">'план магістр за ОПП'!$A$1:$AU$82</definedName>
    <definedName name="_xlnm.Print_Area" localSheetId="10">'семестровки'!$A$1:$AU$104</definedName>
    <definedName name="_xlnm.Print_Area" localSheetId="12">'семестровки ЛВ'!$C$1:$AW$97</definedName>
    <definedName name="_xlnm.Print_Area" localSheetId="9">'семестровки ЛВ (21-22)'!$C$1:$AW$128</definedName>
    <definedName name="_xlnm.Print_Area" localSheetId="11">'семестровки ОМТ'!$A$1:$AU$94</definedName>
    <definedName name="_xlnm.Print_Area" localSheetId="8">'семестровки ОМТ (21-22)'!$A$1:$AU$123</definedName>
    <definedName name="_xlnm.Print_Area" localSheetId="3">'титулка'!$A$1:$BE$38</definedName>
  </definedNames>
  <calcPr fullCalcOnLoad="1"/>
</workbook>
</file>

<file path=xl/sharedStrings.xml><?xml version="1.0" encoding="utf-8"?>
<sst xmlns="http://schemas.openxmlformats.org/spreadsheetml/2006/main" count="2695" uniqueCount="409">
  <si>
    <t xml:space="preserve">V. План навчального процесу на 2017/2018 навчальний рік      </t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</si>
  <si>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</si>
  <si>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</si>
  <si>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</si>
  <si>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</si>
  <si>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</si>
  <si>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cеместрами</t>
  </si>
  <si>
    <t>Загальний обсяг</t>
  </si>
  <si>
    <t>аудиторних</t>
  </si>
  <si>
    <t>самостійна робота</t>
  </si>
  <si>
    <t>1 курс</t>
  </si>
  <si>
    <t>2 курс</t>
  </si>
  <si>
    <t>всього</t>
  </si>
  <si>
    <t>у тому числі:</t>
  </si>
  <si>
    <t>семестри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</si>
  <si>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</si>
  <si>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</si>
  <si>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</si>
  <si>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</si>
  <si>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</si>
  <si>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</si>
  <si>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2а</t>
  </si>
  <si>
    <t>2б</t>
  </si>
  <si>
    <t>проекти</t>
  </si>
  <si>
    <t>роботи</t>
  </si>
  <si>
    <t>кількість тижнів у семестрі</t>
  </si>
  <si>
    <t>1. ОБОВ'ЯЗКОВІ НАВЧАЛЬНІ ДИСЦИПЛІНИ</t>
  </si>
  <si>
    <t>1.1 Соціально-гуманітарні дисципліни</t>
  </si>
  <si>
    <t>1 траєкторія</t>
  </si>
  <si>
    <t>1 сем</t>
  </si>
  <si>
    <t>2а сем</t>
  </si>
  <si>
    <t>2б сем</t>
  </si>
  <si>
    <t>1.1.1</t>
  </si>
  <si>
    <t>Іноземна мова (за професійним спрямуванням)</t>
  </si>
  <si>
    <t>1 траект</t>
  </si>
  <si>
    <t>1.1.1.1</t>
  </si>
  <si>
    <t>екз</t>
  </si>
  <si>
    <t>1.1.1.2</t>
  </si>
  <si>
    <t>залік</t>
  </si>
  <si>
    <t>1.1.1.3</t>
  </si>
  <si>
    <t>Разом 1 траєкторія</t>
  </si>
  <si>
    <t>2 траект</t>
  </si>
  <si>
    <t>2 траєкторія</t>
  </si>
  <si>
    <t>1.2.1</t>
  </si>
  <si>
    <t>Правове забезпечення безпеки підприємств України</t>
  </si>
  <si>
    <t>1.2.2</t>
  </si>
  <si>
    <t>Працевлаштування та ділова кар’єра</t>
  </si>
  <si>
    <t>1.2.3</t>
  </si>
  <si>
    <t>Філософія і наука</t>
  </si>
  <si>
    <t>1.2 Дисципліни природничо-наукової (фундаментальної) підготовки</t>
  </si>
  <si>
    <t>Разом 2 траєкторія</t>
  </si>
  <si>
    <t>Разом п. 1.1</t>
  </si>
  <si>
    <t>1сем</t>
  </si>
  <si>
    <t>Фізичне виховання</t>
  </si>
  <si>
    <t>2б дф*</t>
  </si>
  <si>
    <t>с*</t>
  </si>
  <si>
    <t>ТМ</t>
  </si>
  <si>
    <t>Примітка:   с* - секційні заняття (факультатив)</t>
  </si>
  <si>
    <t>Охорона праці в галузі та цивільний захист</t>
  </si>
  <si>
    <t>МПФ</t>
  </si>
  <si>
    <t>1.2.2.1</t>
  </si>
  <si>
    <t>Охорона праці в галузі</t>
  </si>
  <si>
    <t>1.2.2.2</t>
  </si>
  <si>
    <t>Цивільний захист</t>
  </si>
  <si>
    <t>ОТЗВ</t>
  </si>
  <si>
    <t>Спеціалізації каф. ТМ</t>
  </si>
  <si>
    <t>Інтелектуальна власність та принципи організації наукових досліджень</t>
  </si>
  <si>
    <t>1.2.1.1</t>
  </si>
  <si>
    <t>Інтелектуальна власність</t>
  </si>
  <si>
    <t>1.2.1.2</t>
  </si>
  <si>
    <t>Методика та організація наукових досліджень (ТМ)</t>
  </si>
  <si>
    <t>Основи сучасних теорій моделювання процесів (ТМ)</t>
  </si>
  <si>
    <t>Разом п. 1.2</t>
  </si>
  <si>
    <t>2. ДИСЦИПЛІНИ ВІЛЬНОГО ВИБОРУ</t>
  </si>
  <si>
    <t xml:space="preserve">2.3. Дисципліни професійної підготовки </t>
  </si>
  <si>
    <t>2.3.1 Спеціалізації каф. ТМ</t>
  </si>
  <si>
    <t>2.3.1</t>
  </si>
  <si>
    <t>Автоматизація технологічних систем та комплексів</t>
  </si>
  <si>
    <t>2.3.1.1</t>
  </si>
  <si>
    <t>Автоматизація виробничих процесів машинобудування</t>
  </si>
  <si>
    <t>1 трим</t>
  </si>
  <si>
    <t>2 трим</t>
  </si>
  <si>
    <t>3 трим</t>
  </si>
  <si>
    <t>2.3.1.2</t>
  </si>
  <si>
    <t>Автоматизація виробничих процесів машинобудування (курсова робота)</t>
  </si>
  <si>
    <t>2.3.1.3</t>
  </si>
  <si>
    <t>Технологічне оснащення автоматизованих дільниць та цехів</t>
  </si>
  <si>
    <t>2.3.1.4</t>
  </si>
  <si>
    <t>Технологічні основи ГВС</t>
  </si>
  <si>
    <t>2.3.2</t>
  </si>
  <si>
    <t>САПР та інформаційні системи в машинобудуванні</t>
  </si>
  <si>
    <t>2.3.2.1</t>
  </si>
  <si>
    <t>САПР технологічних процесів</t>
  </si>
  <si>
    <t>2.3.2.2</t>
  </si>
  <si>
    <t>Система 3-D моделювання Power Shape</t>
  </si>
  <si>
    <t>ТМ 1 траек</t>
  </si>
  <si>
    <t>2.3.2.3</t>
  </si>
  <si>
    <t>Системи автоматизованого програмування верстатів з ЧПУ</t>
  </si>
  <si>
    <t>2.3.3</t>
  </si>
  <si>
    <t xml:space="preserve">Технологія функціональних та нано-поверхонь </t>
  </si>
  <si>
    <t>Разом 2.3.1 1</t>
  </si>
  <si>
    <t>Спеціалізація "Технології машинобудування"</t>
  </si>
  <si>
    <t>Траєкторія 1</t>
  </si>
  <si>
    <t>ТМ 2 траек</t>
  </si>
  <si>
    <t>2.3.4</t>
  </si>
  <si>
    <t>Діагностика технологічних систем та виробів машинобудування (ТМ)</t>
  </si>
  <si>
    <t>2.3.5</t>
  </si>
  <si>
    <t>Мехатроніка в технологічних системах</t>
  </si>
  <si>
    <t>2.3.6</t>
  </si>
  <si>
    <t>Цільова індивідуальна підготовка</t>
  </si>
  <si>
    <t>2.3.6.1</t>
  </si>
  <si>
    <t>3.0</t>
  </si>
  <si>
    <t>90</t>
  </si>
  <si>
    <t>2.3.6.2</t>
  </si>
  <si>
    <t>Разом траєкторія 1</t>
  </si>
  <si>
    <t>Траєкторія 2</t>
  </si>
  <si>
    <t>Інженерний консалтинг у технології машинобудування (ТМ)</t>
  </si>
  <si>
    <t>Разом траєкторія 2</t>
  </si>
  <si>
    <t>12</t>
  </si>
  <si>
    <t>360</t>
  </si>
  <si>
    <t>Спеціалізація "Інтегровані комп'ютеризовані технології машинобудування"</t>
  </si>
  <si>
    <t>2.3.7</t>
  </si>
  <si>
    <t>Обслуговування високотехнологічних комплексів</t>
  </si>
  <si>
    <t>2.3.7.1</t>
  </si>
  <si>
    <t>2.3.7.2</t>
  </si>
  <si>
    <t>4</t>
  </si>
  <si>
    <t>60</t>
  </si>
  <si>
    <t>2.3.7.3</t>
  </si>
  <si>
    <t>Разом 2.3.1.2</t>
  </si>
  <si>
    <t>Разом 2.3.1</t>
  </si>
  <si>
    <t xml:space="preserve">  3.1 ПРАКТИЧНА  ПІДГОТОВКА спеціалізація кафедри ТМ</t>
  </si>
  <si>
    <t>3.1.1</t>
  </si>
  <si>
    <t>Переддипломна практика</t>
  </si>
  <si>
    <t>3</t>
  </si>
  <si>
    <t>3.1.2</t>
  </si>
  <si>
    <t>Підготовка магістерської роботи</t>
  </si>
  <si>
    <t>Разом:</t>
  </si>
  <si>
    <t>4. ДЕРЖАВНА АТЕСТАЦІЯ</t>
  </si>
  <si>
    <t>4.1</t>
  </si>
  <si>
    <t>Захист магістерської роботи</t>
  </si>
  <si>
    <t>Спеціалізації кафедри ТМ</t>
  </si>
  <si>
    <t xml:space="preserve">ЗАГАЛЬНА КІЛЬКІСТЬ </t>
  </si>
  <si>
    <t>Кількість годин на тиждень</t>
  </si>
  <si>
    <t xml:space="preserve"> Кількість екзаменів</t>
  </si>
  <si>
    <t>2 (1)</t>
  </si>
  <si>
    <t xml:space="preserve"> Кількість заліків</t>
  </si>
  <si>
    <t>4 (5)</t>
  </si>
  <si>
    <t>3 (4)</t>
  </si>
  <si>
    <t xml:space="preserve"> Кількість курсових проектів</t>
  </si>
  <si>
    <t>ДР</t>
  </si>
  <si>
    <t xml:space="preserve"> Кількість курсових робіт</t>
  </si>
  <si>
    <t>вип</t>
  </si>
  <si>
    <t>екон</t>
  </si>
  <si>
    <t>ОТ</t>
  </si>
  <si>
    <t>Зав.кафедри ТМ</t>
  </si>
  <si>
    <t>С.В. Ковалевський</t>
  </si>
  <si>
    <t>Зав.кафедри МПФ</t>
  </si>
  <si>
    <t>О.Є. Марков</t>
  </si>
  <si>
    <t>Зав.кафедри ОіТЗВ</t>
  </si>
  <si>
    <t>Н.О. Макаренко</t>
  </si>
  <si>
    <t>Декан  ФІТО</t>
  </si>
  <si>
    <t>О.Г. Гринь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</si>
  <si>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</si>
  <si>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</si>
  <si>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</si>
  <si>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</si>
  <si>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</si>
  <si>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 xml:space="preserve">                            Ректор __________________</t>
  </si>
  <si>
    <t>(Ковальов В.Д.)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</si>
  <si>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</si>
  <si>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</si>
  <si>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</si>
  <si>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</si>
  <si>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</si>
  <si>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</si>
  <si>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</si>
  <si>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</si>
  <si>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</si>
  <si>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</si>
  <si>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</si>
  <si>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</si>
  <si>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</si>
  <si>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</si>
  <si>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</si>
  <si>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</si>
  <si>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</si>
  <si>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атестація </t>
  </si>
  <si>
    <t xml:space="preserve">Позначення: </t>
  </si>
  <si>
    <t>екзам. сесія</t>
  </si>
  <si>
    <t>практика</t>
  </si>
  <si>
    <t>канікули</t>
  </si>
  <si>
    <t>Теоретичне навчання</t>
  </si>
  <si>
    <t>Екзаменаційна сесія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</si>
  <si>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</si>
  <si>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</si>
  <si>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</si>
  <si>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</si>
  <si>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</si>
  <si>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</si>
  <si>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</si>
  <si>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Всього</t>
  </si>
  <si>
    <t xml:space="preserve">II. ЗВЕДЕНІ ДАНІ ПРО БЮДЖЕТ ЧАСУ, тижні </t>
  </si>
  <si>
    <t>Виконання дипломного проекту (роботи)</t>
  </si>
  <si>
    <t>Державна атестація</t>
  </si>
  <si>
    <t>I</t>
  </si>
  <si>
    <t>8</t>
  </si>
  <si>
    <t>48</t>
  </si>
  <si>
    <t>II</t>
  </si>
  <si>
    <t>21</t>
  </si>
  <si>
    <t>69</t>
  </si>
  <si>
    <t>III. ПРАКТИКА</t>
  </si>
  <si>
    <t>Назва практики</t>
  </si>
  <si>
    <t>Триместр</t>
  </si>
  <si>
    <t>1 доба на тиждень навчального триместру</t>
  </si>
  <si>
    <t>IV. ДЕРЖАВНА АТЕСТАЦІЯ</t>
  </si>
  <si>
    <t>Форма державної атестації (екзамен, дипломний проект (робота)</t>
  </si>
  <si>
    <t>дипломна робота</t>
  </si>
  <si>
    <t>1. Цикл загальної підготовки</t>
  </si>
  <si>
    <t xml:space="preserve">Інтелектуальна власність </t>
  </si>
  <si>
    <t>2. Цикл професійної підготовки</t>
  </si>
  <si>
    <t>Спецкурс за напрямком 
магістерської роботи</t>
  </si>
  <si>
    <t>І . ГРАФІК ОСВІТНЬОГО ПРОЦЕСУ</t>
  </si>
  <si>
    <t>ОБОВ'ЯЗКОВІ НАВЧАЛЬНІ ДИСЦИПЛІНИ</t>
  </si>
  <si>
    <t>1.1</t>
  </si>
  <si>
    <t>1.2</t>
  </si>
  <si>
    <t>1.3</t>
  </si>
  <si>
    <t>1.3.1</t>
  </si>
  <si>
    <t>1.3.2</t>
  </si>
  <si>
    <t>Разом п. 1.</t>
  </si>
  <si>
    <t>3.1</t>
  </si>
  <si>
    <t>Разом п. 3.</t>
  </si>
  <si>
    <t>Разом п. 4.</t>
  </si>
  <si>
    <t>Разом обов'язкові дисципліни</t>
  </si>
  <si>
    <t>ДИСЦИПЛІНИ ВІЛЬНОГО ВИБОРУ</t>
  </si>
  <si>
    <t>Разом п.1</t>
  </si>
  <si>
    <t>Разом п. 2</t>
  </si>
  <si>
    <t>Примітка: Траєкторії (п.3) визначаються за темою магістерської роботи</t>
  </si>
  <si>
    <r>
      <t xml:space="preserve">галузь знань: </t>
    </r>
    <r>
      <rPr>
        <b/>
        <sz val="18"/>
        <rFont val="Times New Roman"/>
        <family val="1"/>
      </rPr>
      <t>13 "Механічна інженерія"</t>
    </r>
  </si>
  <si>
    <t>Методика та організація наукових досліджень</t>
  </si>
  <si>
    <t>Кваліфікаційна робота магістра</t>
  </si>
  <si>
    <t>2.1</t>
  </si>
  <si>
    <t>Разом п. 2.</t>
  </si>
  <si>
    <t>Разом вибіркові дисципліни</t>
  </si>
  <si>
    <t>2.2</t>
  </si>
  <si>
    <t>2.3</t>
  </si>
  <si>
    <t>Атестація</t>
  </si>
  <si>
    <t>4. Атестація</t>
  </si>
  <si>
    <t>А</t>
  </si>
  <si>
    <t>атестація</t>
  </si>
  <si>
    <t>№</t>
  </si>
  <si>
    <t xml:space="preserve">       II. ЗВЕДЕНІ ДАНІ ПРО БЮДЖЕТ ЧАСУ, тижні                                                                                                           ІІІ. ПРАКТИКА                                                            IV. АТЕСТАЦІЯ</t>
  </si>
  <si>
    <r>
      <t xml:space="preserve">підготовки: </t>
    </r>
    <r>
      <rPr>
        <b/>
        <sz val="18"/>
        <rFont val="Times New Roman"/>
        <family val="1"/>
      </rPr>
      <t>магістра за освітньо-професійною програмою</t>
    </r>
  </si>
  <si>
    <t>Строк навчання  - 1 рік, 4 місяці</t>
  </si>
  <si>
    <t xml:space="preserve">на основі першого (бакалаврського) рівня </t>
  </si>
  <si>
    <t>вищої освіти</t>
  </si>
  <si>
    <t>Переддипломна</t>
  </si>
  <si>
    <t>3 .  Практична підготовка</t>
  </si>
  <si>
    <t>Здобувач вищої освіти повинен вибрати дисципліни обсягом 4 кредитів*</t>
  </si>
  <si>
    <t>Дисципліни з інших ОПП ДДМА</t>
  </si>
  <si>
    <t>Основи теорії керування якістю технологічних систем</t>
  </si>
  <si>
    <t>Кристалізація та властивості кольорових металів та сплавів у виливках</t>
  </si>
  <si>
    <t>Наноматеріали та нанотехнології</t>
  </si>
  <si>
    <t>Технологія ковальсько-штампувального виробництва</t>
  </si>
  <si>
    <t>Технологія ковальсько-штампувального виробництва (к.пр)</t>
  </si>
  <si>
    <t>Прогресивні технології в металургії</t>
  </si>
  <si>
    <t>Ресурсозберігаючі технології в металургії</t>
  </si>
  <si>
    <t>Кристалізація та властивості металів та сплавів на основі заліза</t>
  </si>
  <si>
    <t xml:space="preserve">Проектування ливарних цехів </t>
  </si>
  <si>
    <t>Проектування ливарних цехів (к.п.)</t>
  </si>
  <si>
    <t>Моделювання та оптимальні технологічні системи</t>
  </si>
  <si>
    <t xml:space="preserve">CAD-CAЕ системи у ливарному виробництві: </t>
  </si>
  <si>
    <t>CAD-CAЕ системи у ливарному виробництві: графічні пакети</t>
  </si>
  <si>
    <t>CAD-CAЕ системи у ливарному виробництві: моделюючі пакети</t>
  </si>
  <si>
    <t>2.4</t>
  </si>
  <si>
    <t>2.5</t>
  </si>
  <si>
    <t>1.4</t>
  </si>
  <si>
    <t xml:space="preserve">Проектування технології виливків СОВЛ </t>
  </si>
  <si>
    <t>Експериментально-аналітичні методи досліджень</t>
  </si>
  <si>
    <t>Метод скінченних елементів (МСЕ)</t>
  </si>
  <si>
    <t>2</t>
  </si>
  <si>
    <t>2.1.1</t>
  </si>
  <si>
    <t>2.1.2</t>
  </si>
  <si>
    <t>2.2.1</t>
  </si>
  <si>
    <t>2.2.2</t>
  </si>
  <si>
    <t>2.6</t>
  </si>
  <si>
    <t>2.7</t>
  </si>
  <si>
    <t>2.8</t>
  </si>
  <si>
    <t>2.9</t>
  </si>
  <si>
    <t>2.10</t>
  </si>
  <si>
    <t>І.С. Алієв</t>
  </si>
  <si>
    <t>Зав. кафедри ТОЛВ</t>
  </si>
  <si>
    <t>П.Г. Агравал</t>
  </si>
  <si>
    <t>Кваліфікація: магістр з металургії</t>
  </si>
  <si>
    <r>
      <t xml:space="preserve">спеціальність: </t>
    </r>
    <r>
      <rPr>
        <b/>
        <sz val="18"/>
        <rFont val="Times New Roman"/>
        <family val="1"/>
      </rPr>
      <t>136 "Металургія"</t>
    </r>
  </si>
  <si>
    <t>Комп'ютерне моделювання процесів нанотехнологій та ІПД</t>
  </si>
  <si>
    <t>Спеціальні види в металургії</t>
  </si>
  <si>
    <t>Проектування ковальських і штампувальних цехів і заводів</t>
  </si>
  <si>
    <t>Ё</t>
  </si>
  <si>
    <t>лп</t>
  </si>
  <si>
    <t>зач</t>
  </si>
  <si>
    <t>экз</t>
  </si>
  <si>
    <t>омд</t>
  </si>
  <si>
    <t>1 кп</t>
  </si>
  <si>
    <t>кол дисц</t>
  </si>
  <si>
    <t>ал</t>
  </si>
  <si>
    <t>турч</t>
  </si>
  <si>
    <t>количество зачетов и экзаменов по кафедрам</t>
  </si>
  <si>
    <t>лв</t>
  </si>
  <si>
    <t>2.5.1</t>
  </si>
  <si>
    <t>2.5.2</t>
  </si>
  <si>
    <t>2.5.3</t>
  </si>
  <si>
    <t>2.9.1</t>
  </si>
  <si>
    <t>2.9.2</t>
  </si>
  <si>
    <t xml:space="preserve">    Зав. кафедри ОМТ</t>
  </si>
  <si>
    <t xml:space="preserve">                   Гарант освітньої програми   </t>
  </si>
  <si>
    <r>
      <rPr>
        <sz val="16"/>
        <rFont val="Times New Roman"/>
        <family val="1"/>
      </rPr>
      <t>форма навчання:</t>
    </r>
    <r>
      <rPr>
        <b/>
        <sz val="16"/>
        <rFont val="Times New Roman"/>
        <family val="1"/>
      </rPr>
      <t xml:space="preserve">     денна</t>
    </r>
  </si>
  <si>
    <t xml:space="preserve">V. План освітнього процесу на 2021/2022 навчальний рік    </t>
  </si>
  <si>
    <t>ЛВ</t>
  </si>
  <si>
    <t>З</t>
  </si>
  <si>
    <t>Э</t>
  </si>
  <si>
    <t>ОМТ</t>
  </si>
  <si>
    <t>Здобувач вищої освіти повинен вибрати дисципліни обсягом 22,5 кредитів*</t>
  </si>
  <si>
    <t>Ч.1 Кристалізація та властивості сталі у виливках</t>
  </si>
  <si>
    <t>Ч.2 Кристалізація та властивості чавуну у виливках</t>
  </si>
  <si>
    <t>1.1 Цикл загальної підготовки</t>
  </si>
  <si>
    <t>1.2. Цикл професійної підготовки</t>
  </si>
  <si>
    <t>1.1.2</t>
  </si>
  <si>
    <t>Кристалізація та властивості металів та сплавів на основі заліза. Ч.1 Кристалізація та властивості сталі у виливках</t>
  </si>
  <si>
    <t>Кристалізація та властивості металів та сплавів на основі заліза. Ч.2 Кристалізація та властивості чавуну у виливках</t>
  </si>
  <si>
    <t>1.2.4</t>
  </si>
  <si>
    <t>1.2.5</t>
  </si>
  <si>
    <t>1.2.6</t>
  </si>
  <si>
    <t>1.1.3</t>
  </si>
  <si>
    <t>1.1.3.1</t>
  </si>
  <si>
    <t>1.1.3.2</t>
  </si>
  <si>
    <t>2.1. Цикл загальної підготовки</t>
  </si>
  <si>
    <t>2.1.3</t>
  </si>
  <si>
    <t>2.2. Цикл професійної підготовки</t>
  </si>
  <si>
    <t>2.2.1.1</t>
  </si>
  <si>
    <t>2.2.1.2</t>
  </si>
  <si>
    <t>2.2.2.1</t>
  </si>
  <si>
    <t>2.2.2.2</t>
  </si>
  <si>
    <t>2.2.3</t>
  </si>
  <si>
    <t>2.2.4</t>
  </si>
  <si>
    <t>2.2.5</t>
  </si>
  <si>
    <t>2.2.5.1</t>
  </si>
  <si>
    <t>2.2.5.2</t>
  </si>
  <si>
    <t>2.2.5.3</t>
  </si>
  <si>
    <t>2.2.6</t>
  </si>
  <si>
    <t>2.2.7</t>
  </si>
  <si>
    <t>2.2.8</t>
  </si>
  <si>
    <t>2.2.9</t>
  </si>
  <si>
    <t>2.2.10</t>
  </si>
  <si>
    <t>CAD-CAЕ системи у ливарному виробництві</t>
  </si>
  <si>
    <t>виконання кваліфікаційної роботи</t>
  </si>
  <si>
    <t>Виконання кваліф. роботи</t>
  </si>
  <si>
    <t>Форма  атестації (екзамен, кваліфікаційна робота)</t>
  </si>
  <si>
    <t>теоретичне  навчання</t>
  </si>
  <si>
    <t>Кількість годин на тиждень (не більш)</t>
  </si>
  <si>
    <r>
      <t>освітньо - професійна програма:</t>
    </r>
    <r>
      <rPr>
        <b/>
        <sz val="16"/>
        <rFont val="Times New Roman"/>
        <family val="1"/>
      </rPr>
      <t xml:space="preserve">  </t>
    </r>
    <r>
      <rPr>
        <b/>
        <sz val="18"/>
        <rFont val="Times New Roman"/>
        <family val="1"/>
      </rPr>
      <t>"Металургія"</t>
    </r>
  </si>
  <si>
    <t>Т</t>
  </si>
  <si>
    <t>код з
 плану</t>
  </si>
  <si>
    <t>цикл</t>
  </si>
  <si>
    <t>Освітній компонент</t>
  </si>
  <si>
    <t>семестр</t>
  </si>
  <si>
    <t>потік, групи</t>
  </si>
  <si>
    <t>Кількість годин / тиждень</t>
  </si>
  <si>
    <t>лекц.</t>
  </si>
  <si>
    <t>лаб.</t>
  </si>
  <si>
    <t>практ</t>
  </si>
  <si>
    <t>контроль</t>
  </si>
  <si>
    <t>каф.</t>
  </si>
  <si>
    <t>підпорядкованість
 кафедри</t>
  </si>
  <si>
    <t>підпорядкованість
 групи</t>
  </si>
  <si>
    <t>РВО</t>
  </si>
  <si>
    <t>Для ДВВ 
підтвердження
 вибору</t>
  </si>
  <si>
    <t>1 семестр</t>
  </si>
  <si>
    <t>МЕТ-21-1м (омт)</t>
  </si>
  <si>
    <t>ФІТО</t>
  </si>
  <si>
    <t>другий</t>
  </si>
  <si>
    <t>ФЕМ</t>
  </si>
  <si>
    <t>ФМ</t>
  </si>
  <si>
    <t>так</t>
  </si>
  <si>
    <t>ЗО</t>
  </si>
  <si>
    <t>хіоп</t>
  </si>
  <si>
    <t>екзамен</t>
  </si>
  <si>
    <t>мп</t>
  </si>
  <si>
    <t>ПО</t>
  </si>
  <si>
    <t>омт</t>
  </si>
  <si>
    <t>авп</t>
  </si>
  <si>
    <t>ПВ</t>
  </si>
  <si>
    <t xml:space="preserve">Фізвиховання </t>
  </si>
  <si>
    <t>фв</t>
  </si>
  <si>
    <t>2а семестр</t>
  </si>
  <si>
    <t>кдм</t>
  </si>
  <si>
    <t>лв?</t>
  </si>
  <si>
    <t>ЗВ</t>
  </si>
  <si>
    <t>2б семестр</t>
  </si>
  <si>
    <t>курс.пр.</t>
  </si>
  <si>
    <t>МЕТ-21-1м (лв)</t>
  </si>
  <si>
    <t>перший</t>
  </si>
  <si>
    <t>ПК</t>
  </si>
  <si>
    <t>Проектування ливарних цехів (курсовий проект)</t>
  </si>
  <si>
    <t>Кількість аудиторних годин
 (без фізвиховання)</t>
  </si>
  <si>
    <t>сем.</t>
  </si>
  <si>
    <t>тижд.</t>
  </si>
  <si>
    <t xml:space="preserve">протокол № </t>
  </si>
  <si>
    <t>"_____"           ____         2022 р.</t>
  </si>
  <si>
    <t xml:space="preserve">V. План освітнього процесу на 2022/2023 навчальний рік   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</si>
</sst>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.00\ &quot;₴&quot;_-;\-* #,##0.00\ &quot;₴&quot;_-;_-* &quot;-&quot;??\ &quot;₴&quot;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_-;_-@_-"/>
    <numFmt numFmtId="189" formatCode="#,##0;\-* #,##0_-;\ _-;_-@_-"/>
    <numFmt numFmtId="190" formatCode="0.0"/>
    <numFmt numFmtId="191" formatCode="#,##0.0;\-* #,##0.0_-;\ _-;_-@_-"/>
    <numFmt numFmtId="192" formatCode="#,##0.0_ ;\-#,##0.0\ "/>
    <numFmt numFmtId="193" formatCode="#,##0_ ;\-#,##0\ "/>
    <numFmt numFmtId="194" formatCode="#,##0.0_-;\-* #,##0.0_-;\ _-;_-@_-"/>
    <numFmt numFmtId="195" formatCode="#,##0.0;\-* #,##0.0_-;\ &quot;&quot;_-;_-@_-"/>
    <numFmt numFmtId="196" formatCode="#,##0_-;\-* #,##0_-;\ &quot;&quot;_-;_-@_-"/>
    <numFmt numFmtId="197" formatCode="#,##0;\-* #,##0_-;\ &quot;&quot;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"/>
  </numFmts>
  <fonts count="77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4"/>
      <name val="Arial Cyr"/>
      <family val="2"/>
    </font>
    <font>
      <b/>
      <sz val="14"/>
      <name val="Times New Roman Cyr"/>
      <family val="1"/>
    </font>
    <font>
      <sz val="16"/>
      <name val="Arial Cyr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Arial Cyr"/>
      <family val="2"/>
    </font>
    <font>
      <b/>
      <sz val="12"/>
      <name val="Arial"/>
      <family val="2"/>
    </font>
    <font>
      <b/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36"/>
      <name val="Times New Roman"/>
      <family val="1"/>
    </font>
    <font>
      <sz val="12"/>
      <color indexed="36"/>
      <name val="Arial"/>
      <family val="2"/>
    </font>
    <font>
      <sz val="8"/>
      <name val="Arial Cyr"/>
      <family val="2"/>
    </font>
    <font>
      <u val="singleAccounting"/>
      <sz val="12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2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 style="medium"/>
      <right/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>
        <color indexed="8"/>
      </right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>
        <color indexed="8"/>
      </left>
      <right/>
      <top style="medium">
        <color indexed="8"/>
      </top>
      <bottom style="medium"/>
    </border>
    <border>
      <left style="medium"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thin"/>
      <top/>
      <bottom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medium">
        <color indexed="8"/>
      </left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thin"/>
      <top style="thin"/>
      <bottom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/>
    </border>
    <border>
      <left style="medium"/>
      <right/>
      <top style="thin"/>
      <bottom/>
    </border>
    <border>
      <left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/>
      <right/>
      <top style="medium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/>
      <bottom style="thin">
        <color indexed="8"/>
      </bottom>
    </border>
    <border>
      <left style="medium"/>
      <right style="medium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thin"/>
      <right/>
      <top style="medium"/>
      <bottom style="medium"/>
    </border>
    <border>
      <left style="medium"/>
      <right style="medium">
        <color indexed="8"/>
      </right>
      <top style="thin">
        <color indexed="8"/>
      </top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medium"/>
      <top style="medium"/>
      <bottom/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/>
      <bottom/>
    </border>
    <border>
      <left style="medium">
        <color indexed="8"/>
      </left>
      <right style="hair">
        <color indexed="8"/>
      </right>
      <top/>
      <bottom/>
    </border>
    <border>
      <left style="medium">
        <color indexed="8"/>
      </left>
      <right style="medium"/>
      <top/>
      <bottom/>
    </border>
    <border>
      <left style="medium"/>
      <right style="hair">
        <color indexed="8"/>
      </right>
      <top style="medium"/>
      <bottom style="medium"/>
    </border>
    <border>
      <left style="medium">
        <color indexed="8"/>
      </left>
      <right style="hair">
        <color indexed="8"/>
      </right>
      <top style="medium"/>
      <bottom style="medium"/>
    </border>
    <border>
      <left/>
      <right style="hair">
        <color indexed="8"/>
      </right>
      <top style="medium"/>
      <bottom style="medium"/>
    </border>
    <border>
      <left style="thin">
        <color indexed="8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hair">
        <color indexed="8"/>
      </left>
      <right style="medium">
        <color indexed="8"/>
      </right>
      <top style="medium"/>
      <bottom style="medium"/>
    </border>
    <border>
      <left style="medium"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/>
      <bottom/>
    </border>
    <border>
      <left style="medium"/>
      <right style="medium">
        <color indexed="8"/>
      </right>
      <top>
        <color indexed="63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hair">
        <color indexed="8"/>
      </left>
      <right style="medium"/>
      <top style="medium"/>
      <bottom style="medium"/>
    </border>
    <border>
      <left style="medium"/>
      <right/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8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3" fillId="0" borderId="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9" fontId="5" fillId="0" borderId="12" xfId="0" applyNumberFormat="1" applyFont="1" applyFill="1" applyBorder="1" applyAlignment="1" applyProtection="1">
      <alignment horizontal="center" vertical="center"/>
      <protection/>
    </xf>
    <xf numFmtId="189" fontId="5" fillId="0" borderId="13" xfId="0" applyNumberFormat="1" applyFont="1" applyFill="1" applyBorder="1" applyAlignment="1" applyProtection="1">
      <alignment horizontal="center" vertical="center"/>
      <protection/>
    </xf>
    <xf numFmtId="189" fontId="5" fillId="0" borderId="14" xfId="0" applyNumberFormat="1" applyFont="1" applyFill="1" applyBorder="1" applyAlignment="1" applyProtection="1">
      <alignment horizontal="center" vertical="center"/>
      <protection/>
    </xf>
    <xf numFmtId="189" fontId="5" fillId="0" borderId="15" xfId="0" applyNumberFormat="1" applyFont="1" applyFill="1" applyBorder="1" applyAlignment="1" applyProtection="1">
      <alignment horizontal="center" vertical="center"/>
      <protection/>
    </xf>
    <xf numFmtId="189" fontId="5" fillId="0" borderId="16" xfId="0" applyNumberFormat="1" applyFont="1" applyFill="1" applyBorder="1" applyAlignment="1" applyProtection="1">
      <alignment horizontal="center" vertical="center"/>
      <protection/>
    </xf>
    <xf numFmtId="189" fontId="5" fillId="0" borderId="17" xfId="0" applyNumberFormat="1" applyFont="1" applyFill="1" applyBorder="1" applyAlignment="1" applyProtection="1">
      <alignment horizontal="center" vertical="center"/>
      <protection/>
    </xf>
    <xf numFmtId="189" fontId="5" fillId="0" borderId="18" xfId="0" applyNumberFormat="1" applyFont="1" applyFill="1" applyBorder="1" applyAlignment="1" applyProtection="1">
      <alignment horizontal="center" vertical="center"/>
      <protection/>
    </xf>
    <xf numFmtId="189" fontId="5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188" fontId="2" fillId="0" borderId="13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188" fontId="2" fillId="0" borderId="22" xfId="0" applyNumberFormat="1" applyFont="1" applyFill="1" applyBorder="1" applyAlignment="1" applyProtection="1">
      <alignment horizontal="center" vertical="center"/>
      <protection/>
    </xf>
    <xf numFmtId="188" fontId="2" fillId="0" borderId="23" xfId="0" applyNumberFormat="1" applyFont="1" applyFill="1" applyBorder="1" applyAlignment="1" applyProtection="1">
      <alignment horizontal="center" vertical="center"/>
      <protection/>
    </xf>
    <xf numFmtId="18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188" fontId="2" fillId="33" borderId="29" xfId="0" applyNumberFormat="1" applyFont="1" applyFill="1" applyBorder="1" applyAlignment="1" applyProtection="1">
      <alignment horizontal="center" vertical="center" wrapText="1"/>
      <protection/>
    </xf>
    <xf numFmtId="190" fontId="5" fillId="33" borderId="25" xfId="0" applyNumberFormat="1" applyFont="1" applyFill="1" applyBorder="1" applyAlignment="1" applyProtection="1">
      <alignment horizontal="center" vertical="center"/>
      <protection/>
    </xf>
    <xf numFmtId="1" fontId="5" fillId="33" borderId="30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1" fontId="5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188" fontId="2" fillId="33" borderId="36" xfId="0" applyNumberFormat="1" applyFont="1" applyFill="1" applyBorder="1" applyAlignment="1" applyProtection="1">
      <alignment horizontal="center" vertical="center" wrapText="1"/>
      <protection/>
    </xf>
    <xf numFmtId="190" fontId="2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>
      <alignment horizontal="center" vertical="center" wrapText="1"/>
    </xf>
    <xf numFmtId="1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8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4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wrapText="1"/>
    </xf>
    <xf numFmtId="0" fontId="2" fillId="33" borderId="45" xfId="0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188" fontId="2" fillId="33" borderId="47" xfId="0" applyNumberFormat="1" applyFont="1" applyFill="1" applyBorder="1" applyAlignment="1" applyProtection="1">
      <alignment horizontal="center" vertical="center" wrapText="1"/>
      <protection/>
    </xf>
    <xf numFmtId="190" fontId="2" fillId="33" borderId="48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1" fontId="2" fillId="33" borderId="45" xfId="0" applyNumberFormat="1" applyFont="1" applyFill="1" applyBorder="1" applyAlignment="1">
      <alignment horizontal="center" vertical="center" wrapText="1"/>
    </xf>
    <xf numFmtId="1" fontId="2" fillId="33" borderId="46" xfId="0" applyNumberFormat="1" applyFont="1" applyFill="1" applyBorder="1" applyAlignment="1">
      <alignment horizontal="center" vertical="center" wrapText="1"/>
    </xf>
    <xf numFmtId="1" fontId="2" fillId="33" borderId="49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189" fontId="8" fillId="33" borderId="19" xfId="0" applyNumberFormat="1" applyFont="1" applyFill="1" applyBorder="1" applyAlignment="1" applyProtection="1">
      <alignment horizontal="left" vertical="center" wrapText="1"/>
      <protection/>
    </xf>
    <xf numFmtId="190" fontId="5" fillId="33" borderId="24" xfId="0" applyNumberFormat="1" applyFont="1" applyFill="1" applyBorder="1" applyAlignment="1" applyProtection="1">
      <alignment horizontal="center" vertical="center" wrapText="1"/>
      <protection/>
    </xf>
    <xf numFmtId="1" fontId="5" fillId="33" borderId="16" xfId="0" applyNumberFormat="1" applyFont="1" applyFill="1" applyBorder="1" applyAlignment="1" applyProtection="1">
      <alignment horizontal="center" vertical="center" wrapText="1"/>
      <protection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1" fontId="5" fillId="33" borderId="18" xfId="0" applyNumberFormat="1" applyFont="1" applyFill="1" applyBorder="1" applyAlignment="1" applyProtection="1">
      <alignment horizontal="center" vertical="center" wrapText="1"/>
      <protection/>
    </xf>
    <xf numFmtId="190" fontId="5" fillId="33" borderId="16" xfId="0" applyNumberFormat="1" applyFont="1" applyFill="1" applyBorder="1" applyAlignment="1">
      <alignment horizontal="center" vertical="center" wrapText="1"/>
    </xf>
    <xf numFmtId="190" fontId="5" fillId="33" borderId="50" xfId="0" applyNumberFormat="1" applyFont="1" applyFill="1" applyBorder="1" applyAlignment="1">
      <alignment horizontal="center" vertical="center" wrapText="1"/>
    </xf>
    <xf numFmtId="190" fontId="5" fillId="33" borderId="19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wrapText="1"/>
    </xf>
    <xf numFmtId="0" fontId="9" fillId="33" borderId="30" xfId="0" applyFont="1" applyFill="1" applyBorder="1" applyAlignment="1">
      <alignment wrapText="1"/>
    </xf>
    <xf numFmtId="0" fontId="2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wrapText="1"/>
    </xf>
    <xf numFmtId="0" fontId="5" fillId="33" borderId="31" xfId="0" applyFont="1" applyFill="1" applyBorder="1" applyAlignment="1">
      <alignment wrapText="1"/>
    </xf>
    <xf numFmtId="190" fontId="2" fillId="33" borderId="33" xfId="0" applyNumberFormat="1" applyFont="1" applyFill="1" applyBorder="1" applyAlignment="1" applyProtection="1">
      <alignment horizontal="center" vertical="center"/>
      <protection/>
    </xf>
    <xf numFmtId="188" fontId="2" fillId="33" borderId="52" xfId="0" applyNumberFormat="1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190" fontId="2" fillId="33" borderId="30" xfId="0" applyNumberFormat="1" applyFont="1" applyFill="1" applyBorder="1" applyAlignment="1">
      <alignment horizontal="center" vertical="center" wrapText="1"/>
    </xf>
    <xf numFmtId="190" fontId="2" fillId="33" borderId="28" xfId="0" applyNumberFormat="1" applyFont="1" applyFill="1" applyBorder="1" applyAlignment="1">
      <alignment horizontal="center" vertical="center" wrapText="1"/>
    </xf>
    <xf numFmtId="190" fontId="9" fillId="33" borderId="26" xfId="0" applyNumberFormat="1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49" fontId="2" fillId="33" borderId="53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NumberFormat="1" applyFont="1" applyFill="1" applyBorder="1" applyAlignment="1" applyProtection="1">
      <alignment horizontal="center" vertical="center"/>
      <protection/>
    </xf>
    <xf numFmtId="190" fontId="2" fillId="33" borderId="58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" fontId="2" fillId="33" borderId="59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190" fontId="2" fillId="33" borderId="55" xfId="0" applyNumberFormat="1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>
      <alignment horizontal="center" vertical="center" wrapText="1"/>
    </xf>
    <xf numFmtId="1" fontId="2" fillId="33" borderId="58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wrapText="1"/>
    </xf>
    <xf numFmtId="0" fontId="8" fillId="33" borderId="57" xfId="0" applyNumberFormat="1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189" fontId="8" fillId="33" borderId="63" xfId="0" applyNumberFormat="1" applyFont="1" applyFill="1" applyBorder="1" applyAlignment="1" applyProtection="1">
      <alignment horizontal="left" vertical="center" wrapText="1"/>
      <protection/>
    </xf>
    <xf numFmtId="190" fontId="5" fillId="33" borderId="19" xfId="0" applyNumberFormat="1" applyFont="1" applyFill="1" applyBorder="1" applyAlignment="1" applyProtection="1">
      <alignment horizontal="center" vertical="center" wrapText="1"/>
      <protection/>
    </xf>
    <xf numFmtId="189" fontId="5" fillId="33" borderId="50" xfId="0" applyNumberFormat="1" applyFont="1" applyFill="1" applyBorder="1" applyAlignment="1" applyProtection="1">
      <alignment horizontal="center" vertical="center" wrapText="1"/>
      <protection/>
    </xf>
    <xf numFmtId="189" fontId="5" fillId="33" borderId="17" xfId="0" applyNumberFormat="1" applyFont="1" applyFill="1" applyBorder="1" applyAlignment="1" applyProtection="1">
      <alignment horizontal="center" vertical="center" wrapText="1"/>
      <protection/>
    </xf>
    <xf numFmtId="189" fontId="5" fillId="33" borderId="64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90" fontId="8" fillId="33" borderId="19" xfId="0" applyNumberFormat="1" applyFont="1" applyFill="1" applyBorder="1" applyAlignment="1" applyProtection="1">
      <alignment horizontal="center" vertical="center" wrapText="1"/>
      <protection/>
    </xf>
    <xf numFmtId="1" fontId="8" fillId="33" borderId="50" xfId="0" applyNumberFormat="1" applyFont="1" applyFill="1" applyBorder="1" applyAlignment="1" applyProtection="1">
      <alignment horizontal="center" vertical="center" wrapText="1"/>
      <protection/>
    </xf>
    <xf numFmtId="1" fontId="8" fillId="33" borderId="17" xfId="0" applyNumberFormat="1" applyFont="1" applyFill="1" applyBorder="1" applyAlignment="1" applyProtection="1">
      <alignment horizontal="center" vertical="center" wrapText="1"/>
      <protection/>
    </xf>
    <xf numFmtId="1" fontId="8" fillId="33" borderId="64" xfId="0" applyNumberFormat="1" applyFont="1" applyFill="1" applyBorder="1" applyAlignment="1" applyProtection="1">
      <alignment horizontal="center" vertical="center" wrapText="1"/>
      <protection/>
    </xf>
    <xf numFmtId="190" fontId="8" fillId="33" borderId="16" xfId="0" applyNumberFormat="1" applyFont="1" applyFill="1" applyBorder="1" applyAlignment="1">
      <alignment horizontal="center" vertical="center" wrapText="1"/>
    </xf>
    <xf numFmtId="190" fontId="8" fillId="33" borderId="17" xfId="0" applyNumberFormat="1" applyFont="1" applyFill="1" applyBorder="1" applyAlignment="1">
      <alignment horizontal="center" vertical="center" wrapText="1"/>
    </xf>
    <xf numFmtId="19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88" fontId="2" fillId="33" borderId="14" xfId="0" applyNumberFormat="1" applyFont="1" applyFill="1" applyBorder="1" applyAlignment="1" applyProtection="1">
      <alignment horizontal="center" vertical="center" wrapText="1"/>
      <protection/>
    </xf>
    <xf numFmtId="190" fontId="2" fillId="33" borderId="65" xfId="0" applyNumberFormat="1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67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 applyProtection="1">
      <alignment vertical="center"/>
      <protection/>
    </xf>
    <xf numFmtId="19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188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190" fontId="2" fillId="33" borderId="0" xfId="0" applyNumberFormat="1" applyFont="1" applyFill="1" applyBorder="1" applyAlignment="1" applyProtection="1">
      <alignment horizontal="center" vertical="center"/>
      <protection/>
    </xf>
    <xf numFmtId="188" fontId="2" fillId="33" borderId="0" xfId="0" applyNumberFormat="1" applyFont="1" applyFill="1" applyBorder="1" applyAlignment="1">
      <alignment horizontal="center" vertical="center" wrapText="1"/>
    </xf>
    <xf numFmtId="0" fontId="2" fillId="33" borderId="68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>
      <alignment horizontal="left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189" fontId="5" fillId="33" borderId="71" xfId="0" applyNumberFormat="1" applyFont="1" applyFill="1" applyBorder="1" applyAlignment="1" applyProtection="1">
      <alignment horizontal="center" vertical="center"/>
      <protection/>
    </xf>
    <xf numFmtId="190" fontId="5" fillId="33" borderId="72" xfId="0" applyNumberFormat="1" applyFont="1" applyFill="1" applyBorder="1" applyAlignment="1" applyProtection="1">
      <alignment horizontal="center" vertical="center"/>
      <protection/>
    </xf>
    <xf numFmtId="1" fontId="5" fillId="33" borderId="73" xfId="0" applyNumberFormat="1" applyFont="1" applyFill="1" applyBorder="1" applyAlignment="1" applyProtection="1">
      <alignment horizontal="center" vertical="center"/>
      <protection/>
    </xf>
    <xf numFmtId="1" fontId="5" fillId="33" borderId="70" xfId="0" applyNumberFormat="1" applyFont="1" applyFill="1" applyBorder="1" applyAlignment="1" applyProtection="1">
      <alignment horizontal="center" vertical="center"/>
      <protection/>
    </xf>
    <xf numFmtId="1" fontId="5" fillId="33" borderId="74" xfId="0" applyNumberFormat="1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center" vertical="center"/>
      <protection/>
    </xf>
    <xf numFmtId="49" fontId="2" fillId="33" borderId="58" xfId="0" applyNumberFormat="1" applyFont="1" applyFill="1" applyBorder="1" applyAlignment="1">
      <alignment horizontal="left" vertical="center" wrapText="1"/>
    </xf>
    <xf numFmtId="189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9" fontId="8" fillId="33" borderId="50" xfId="0" applyNumberFormat="1" applyFont="1" applyFill="1" applyBorder="1" applyAlignment="1" applyProtection="1">
      <alignment horizontal="center" vertical="center" wrapText="1"/>
      <protection/>
    </xf>
    <xf numFmtId="189" fontId="8" fillId="33" borderId="17" xfId="0" applyNumberFormat="1" applyFont="1" applyFill="1" applyBorder="1" applyAlignment="1" applyProtection="1">
      <alignment horizontal="center" vertical="center" wrapText="1"/>
      <protection/>
    </xf>
    <xf numFmtId="189" fontId="8" fillId="33" borderId="64" xfId="0" applyNumberFormat="1" applyFont="1" applyFill="1" applyBorder="1" applyAlignment="1" applyProtection="1">
      <alignment horizontal="center" vertical="center" wrapText="1"/>
      <protection/>
    </xf>
    <xf numFmtId="191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49" fontId="2" fillId="33" borderId="77" xfId="0" applyNumberFormat="1" applyFont="1" applyFill="1" applyBorder="1" applyAlignment="1" applyProtection="1">
      <alignment horizontal="center" vertical="center" wrapText="1"/>
      <protection/>
    </xf>
    <xf numFmtId="189" fontId="5" fillId="33" borderId="25" xfId="0" applyNumberFormat="1" applyFont="1" applyFill="1" applyBorder="1" applyAlignment="1" applyProtection="1">
      <alignment horizontal="left" vertical="center" wrapText="1"/>
      <protection/>
    </xf>
    <xf numFmtId="189" fontId="11" fillId="33" borderId="34" xfId="0" applyNumberFormat="1" applyFont="1" applyFill="1" applyBorder="1" applyAlignment="1" applyProtection="1">
      <alignment horizontal="center" vertical="center" wrapText="1"/>
      <protection/>
    </xf>
    <xf numFmtId="189" fontId="11" fillId="33" borderId="35" xfId="0" applyNumberFormat="1" applyFont="1" applyFill="1" applyBorder="1" applyAlignment="1" applyProtection="1">
      <alignment horizontal="center" vertical="center" wrapText="1"/>
      <protection/>
    </xf>
    <xf numFmtId="189" fontId="11" fillId="33" borderId="36" xfId="0" applyNumberFormat="1" applyFont="1" applyFill="1" applyBorder="1" applyAlignment="1" applyProtection="1">
      <alignment horizontal="center" vertical="center" wrapText="1"/>
      <protection/>
    </xf>
    <xf numFmtId="192" fontId="5" fillId="33" borderId="32" xfId="0" applyNumberFormat="1" applyFont="1" applyFill="1" applyBorder="1" applyAlignment="1" applyProtection="1">
      <alignment horizontal="center" vertical="center" wrapText="1"/>
      <protection/>
    </xf>
    <xf numFmtId="189" fontId="5" fillId="33" borderId="34" xfId="0" applyNumberFormat="1" applyFont="1" applyFill="1" applyBorder="1" applyAlignment="1" applyProtection="1">
      <alignment horizontal="center" vertical="center" wrapText="1"/>
      <protection/>
    </xf>
    <xf numFmtId="189" fontId="5" fillId="33" borderId="35" xfId="0" applyNumberFormat="1" applyFont="1" applyFill="1" applyBorder="1" applyAlignment="1" applyProtection="1">
      <alignment horizontal="center" vertical="center" wrapText="1"/>
      <protection/>
    </xf>
    <xf numFmtId="189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>
      <alignment vertical="center" wrapText="1"/>
    </xf>
    <xf numFmtId="190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>
      <alignment horizontal="center" vertical="center" wrapText="1"/>
    </xf>
    <xf numFmtId="188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49" fontId="2" fillId="33" borderId="7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>
      <alignment horizontal="left" vertical="top" wrapText="1"/>
    </xf>
    <xf numFmtId="0" fontId="5" fillId="33" borderId="52" xfId="0" applyFont="1" applyFill="1" applyBorder="1" applyAlignment="1">
      <alignment horizontal="left" vertical="top" wrapText="1"/>
    </xf>
    <xf numFmtId="190" fontId="2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80" xfId="0" applyFont="1" applyFill="1" applyBorder="1" applyAlignment="1">
      <alignment horizontal="left" vertical="top" wrapText="1"/>
    </xf>
    <xf numFmtId="0" fontId="5" fillId="33" borderId="65" xfId="0" applyFont="1" applyFill="1" applyBorder="1" applyAlignment="1">
      <alignment horizontal="left" vertical="top" wrapText="1"/>
    </xf>
    <xf numFmtId="49" fontId="2" fillId="33" borderId="48" xfId="0" applyNumberFormat="1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190" fontId="5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64" xfId="0" applyFont="1" applyFill="1" applyBorder="1" applyAlignment="1">
      <alignment horizontal="left" vertical="top" wrapText="1"/>
    </xf>
    <xf numFmtId="190" fontId="8" fillId="33" borderId="24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>
      <alignment horizontal="left" vertical="top" wrapText="1"/>
    </xf>
    <xf numFmtId="49" fontId="2" fillId="33" borderId="77" xfId="0" applyNumberFormat="1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>
      <alignment horizontal="left" vertical="center" wrapText="1"/>
    </xf>
    <xf numFmtId="189" fontId="8" fillId="33" borderId="73" xfId="0" applyNumberFormat="1" applyFont="1" applyFill="1" applyBorder="1" applyAlignment="1" applyProtection="1">
      <alignment horizontal="center" vertical="center"/>
      <protection/>
    </xf>
    <xf numFmtId="189" fontId="8" fillId="33" borderId="52" xfId="0" applyNumberFormat="1" applyFont="1" applyFill="1" applyBorder="1" applyAlignment="1" applyProtection="1">
      <alignment horizontal="center" vertical="center"/>
      <protection/>
    </xf>
    <xf numFmtId="189" fontId="8" fillId="33" borderId="80" xfId="0" applyNumberFormat="1" applyFont="1" applyFill="1" applyBorder="1" applyAlignment="1" applyProtection="1">
      <alignment horizontal="center" vertical="center"/>
      <protection/>
    </xf>
    <xf numFmtId="192" fontId="5" fillId="33" borderId="67" xfId="0" applyNumberFormat="1" applyFont="1" applyFill="1" applyBorder="1" applyAlignment="1" applyProtection="1">
      <alignment horizontal="center" vertical="center" wrapText="1"/>
      <protection/>
    </xf>
    <xf numFmtId="193" fontId="5" fillId="33" borderId="30" xfId="0" applyNumberFormat="1" applyFont="1" applyFill="1" applyBorder="1" applyAlignment="1" applyProtection="1">
      <alignment horizontal="center" vertical="center" wrapText="1"/>
      <protection/>
    </xf>
    <xf numFmtId="193" fontId="5" fillId="33" borderId="28" xfId="0" applyNumberFormat="1" applyFont="1" applyFill="1" applyBorder="1" applyAlignment="1" applyProtection="1">
      <alignment horizontal="center" vertical="center" wrapText="1"/>
      <protection/>
    </xf>
    <xf numFmtId="193" fontId="5" fillId="33" borderId="31" xfId="0" applyNumberFormat="1" applyFont="1" applyFill="1" applyBorder="1" applyAlignment="1" applyProtection="1">
      <alignment horizontal="center" vertical="center" wrapText="1"/>
      <protection/>
    </xf>
    <xf numFmtId="192" fontId="8" fillId="33" borderId="59" xfId="0" applyNumberFormat="1" applyFont="1" applyFill="1" applyBorder="1" applyAlignment="1" applyProtection="1">
      <alignment horizontal="center" vertical="center" wrapText="1"/>
      <protection/>
    </xf>
    <xf numFmtId="189" fontId="8" fillId="33" borderId="11" xfId="0" applyNumberFormat="1" applyFont="1" applyFill="1" applyBorder="1" applyAlignment="1" applyProtection="1">
      <alignment horizontal="center" vertical="center"/>
      <protection/>
    </xf>
    <xf numFmtId="188" fontId="2" fillId="34" borderId="0" xfId="0" applyNumberFormat="1" applyFont="1" applyFill="1" applyBorder="1" applyAlignment="1" applyProtection="1">
      <alignment vertical="center"/>
      <protection/>
    </xf>
    <xf numFmtId="188" fontId="2" fillId="34" borderId="10" xfId="0" applyNumberFormat="1" applyFont="1" applyFill="1" applyBorder="1" applyAlignment="1" applyProtection="1">
      <alignment vertical="center"/>
      <protection/>
    </xf>
    <xf numFmtId="49" fontId="2" fillId="33" borderId="81" xfId="0" applyNumberFormat="1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>
      <alignment horizontal="left" vertical="center" wrapText="1"/>
    </xf>
    <xf numFmtId="189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78" xfId="0" applyNumberFormat="1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>
      <alignment horizontal="left" vertical="center" wrapText="1"/>
    </xf>
    <xf numFmtId="190" fontId="5" fillId="33" borderId="37" xfId="0" applyNumberFormat="1" applyFont="1" applyFill="1" applyBorder="1" applyAlignment="1" applyProtection="1">
      <alignment horizontal="center" vertical="center"/>
      <protection/>
    </xf>
    <xf numFmtId="1" fontId="5" fillId="33" borderId="75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>
      <alignment horizontal="left" wrapText="1"/>
    </xf>
    <xf numFmtId="0" fontId="2" fillId="33" borderId="82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188" fontId="12" fillId="0" borderId="0" xfId="0" applyNumberFormat="1" applyFont="1" applyFill="1" applyBorder="1" applyAlignment="1" applyProtection="1">
      <alignment vertical="center"/>
      <protection/>
    </xf>
    <xf numFmtId="188" fontId="12" fillId="0" borderId="10" xfId="0" applyNumberFormat="1" applyFont="1" applyFill="1" applyBorder="1" applyAlignment="1" applyProtection="1">
      <alignment vertical="center"/>
      <protection/>
    </xf>
    <xf numFmtId="189" fontId="8" fillId="33" borderId="16" xfId="0" applyNumberFormat="1" applyFont="1" applyFill="1" applyBorder="1" applyAlignment="1" applyProtection="1">
      <alignment horizontal="center" vertical="center"/>
      <protection/>
    </xf>
    <xf numFmtId="189" fontId="5" fillId="33" borderId="17" xfId="0" applyNumberFormat="1" applyFont="1" applyFill="1" applyBorder="1" applyAlignment="1" applyProtection="1">
      <alignment horizontal="center" vertical="center"/>
      <protection/>
    </xf>
    <xf numFmtId="189" fontId="8" fillId="33" borderId="17" xfId="0" applyNumberFormat="1" applyFont="1" applyFill="1" applyBorder="1" applyAlignment="1" applyProtection="1">
      <alignment horizontal="center" vertical="center"/>
      <protection/>
    </xf>
    <xf numFmtId="189" fontId="8" fillId="33" borderId="18" xfId="0" applyNumberFormat="1" applyFont="1" applyFill="1" applyBorder="1" applyAlignment="1" applyProtection="1">
      <alignment horizontal="center" vertical="center"/>
      <protection/>
    </xf>
    <xf numFmtId="192" fontId="5" fillId="33" borderId="24" xfId="0" applyNumberFormat="1" applyFont="1" applyFill="1" applyBorder="1" applyAlignment="1" applyProtection="1">
      <alignment horizontal="center" vertical="center"/>
      <protection/>
    </xf>
    <xf numFmtId="193" fontId="5" fillId="33" borderId="16" xfId="0" applyNumberFormat="1" applyFont="1" applyFill="1" applyBorder="1" applyAlignment="1" applyProtection="1">
      <alignment horizontal="center" vertical="center"/>
      <protection/>
    </xf>
    <xf numFmtId="193" fontId="5" fillId="33" borderId="17" xfId="0" applyNumberFormat="1" applyFont="1" applyFill="1" applyBorder="1" applyAlignment="1" applyProtection="1">
      <alignment horizontal="center" vertical="center"/>
      <protection/>
    </xf>
    <xf numFmtId="193" fontId="5" fillId="33" borderId="18" xfId="0" applyNumberFormat="1" applyFont="1" applyFill="1" applyBorder="1" applyAlignment="1" applyProtection="1">
      <alignment horizontal="center" vertical="center"/>
      <protection/>
    </xf>
    <xf numFmtId="193" fontId="5" fillId="33" borderId="50" xfId="0" applyNumberFormat="1" applyFont="1" applyFill="1" applyBorder="1" applyAlignment="1" applyProtection="1">
      <alignment horizontal="center" vertical="center" wrapText="1"/>
      <protection/>
    </xf>
    <xf numFmtId="193" fontId="5" fillId="33" borderId="63" xfId="0" applyNumberFormat="1" applyFont="1" applyFill="1" applyBorder="1" applyAlignment="1" applyProtection="1">
      <alignment horizontal="center" vertical="center" wrapText="1"/>
      <protection/>
    </xf>
    <xf numFmtId="192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7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89" fontId="2" fillId="0" borderId="31" xfId="0" applyNumberFormat="1" applyFont="1" applyFill="1" applyBorder="1" applyAlignment="1" applyProtection="1">
      <alignment horizontal="center" vertical="center"/>
      <protection/>
    </xf>
    <xf numFmtId="190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2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89" fontId="2" fillId="0" borderId="52" xfId="0" applyNumberFormat="1" applyFont="1" applyFill="1" applyBorder="1" applyAlignment="1" applyProtection="1">
      <alignment horizontal="center" vertical="center"/>
      <protection/>
    </xf>
    <xf numFmtId="190" fontId="2" fillId="0" borderId="37" xfId="0" applyNumberFormat="1" applyFont="1" applyFill="1" applyBorder="1" applyAlignment="1" applyProtection="1">
      <alignment horizontal="center" vertical="center"/>
      <protection/>
    </xf>
    <xf numFmtId="188" fontId="2" fillId="0" borderId="52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19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left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 applyProtection="1">
      <alignment horizontal="center" vertical="center" wrapText="1"/>
      <protection/>
    </xf>
    <xf numFmtId="190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left" vertical="center" wrapText="1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190" fontId="2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45" xfId="0" applyNumberFormat="1" applyFont="1" applyFill="1" applyBorder="1" applyAlignment="1" applyProtection="1">
      <alignment horizontal="center" vertical="center" wrapText="1"/>
      <protection/>
    </xf>
    <xf numFmtId="188" fontId="2" fillId="0" borderId="46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8" fillId="0" borderId="8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92" fontId="5" fillId="0" borderId="2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9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188" fontId="2" fillId="0" borderId="35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5" fillId="0" borderId="44" xfId="0" applyNumberFormat="1" applyFont="1" applyFill="1" applyBorder="1" applyAlignment="1" applyProtection="1">
      <alignment horizontal="center" vertical="center" wrapText="1"/>
      <protection/>
    </xf>
    <xf numFmtId="49" fontId="5" fillId="0" borderId="45" xfId="0" applyNumberFormat="1" applyFont="1" applyFill="1" applyBorder="1" applyAlignment="1" applyProtection="1">
      <alignment horizontal="center" vertical="center" wrapText="1"/>
      <protection/>
    </xf>
    <xf numFmtId="188" fontId="5" fillId="0" borderId="4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2" fillId="33" borderId="77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33" borderId="4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9" fontId="8" fillId="33" borderId="36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49" fontId="2" fillId="33" borderId="83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left" vertical="center" wrapText="1"/>
      <protection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47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190" fontId="5" fillId="0" borderId="72" xfId="0" applyNumberFormat="1" applyFont="1" applyBorder="1" applyAlignment="1">
      <alignment horizontal="center" vertical="center" wrapText="1"/>
    </xf>
    <xf numFmtId="1" fontId="5" fillId="0" borderId="69" xfId="0" applyNumberFormat="1" applyFont="1" applyBorder="1" applyAlignment="1">
      <alignment horizontal="center" vertical="center" wrapText="1"/>
    </xf>
    <xf numFmtId="1" fontId="5" fillId="0" borderId="7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left" vertical="center" wrapText="1"/>
    </xf>
    <xf numFmtId="0" fontId="2" fillId="33" borderId="38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8" fillId="33" borderId="40" xfId="0" applyNumberFormat="1" applyFont="1" applyFill="1" applyBorder="1" applyAlignment="1" applyProtection="1">
      <alignment horizontal="center" vertical="center"/>
      <protection/>
    </xf>
    <xf numFmtId="190" fontId="5" fillId="33" borderId="41" xfId="0" applyNumberFormat="1" applyFont="1" applyFill="1" applyBorder="1" applyAlignment="1" applyProtection="1">
      <alignment horizontal="center" vertical="center"/>
      <protection/>
    </xf>
    <xf numFmtId="1" fontId="5" fillId="33" borderId="27" xfId="0" applyNumberFormat="1" applyFont="1" applyFill="1" applyBorder="1" applyAlignment="1">
      <alignment horizontal="center" vertical="center"/>
    </xf>
    <xf numFmtId="188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 applyProtection="1">
      <alignment horizontal="left" vertical="center"/>
      <protection/>
    </xf>
    <xf numFmtId="0" fontId="2" fillId="33" borderId="55" xfId="0" applyNumberFormat="1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0" fontId="8" fillId="33" borderId="80" xfId="0" applyNumberFormat="1" applyFont="1" applyFill="1" applyBorder="1" applyAlignment="1" applyProtection="1">
      <alignment horizontal="center" vertical="center"/>
      <protection/>
    </xf>
    <xf numFmtId="190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188" fontId="2" fillId="33" borderId="59" xfId="0" applyNumberFormat="1" applyFont="1" applyFill="1" applyBorder="1" applyAlignment="1">
      <alignment horizontal="center" vertical="center" wrapText="1"/>
    </xf>
    <xf numFmtId="1" fontId="2" fillId="33" borderId="52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5" fillId="33" borderId="56" xfId="0" applyNumberFormat="1" applyFont="1" applyFill="1" applyBorder="1" applyAlignment="1" applyProtection="1">
      <alignment horizontal="center" vertical="center"/>
      <protection/>
    </xf>
    <xf numFmtId="0" fontId="5" fillId="33" borderId="57" xfId="0" applyNumberFormat="1" applyFont="1" applyFill="1" applyBorder="1" applyAlignment="1" applyProtection="1">
      <alignment horizontal="center" vertical="center"/>
      <protection/>
    </xf>
    <xf numFmtId="190" fontId="5" fillId="33" borderId="24" xfId="0" applyNumberFormat="1" applyFont="1" applyFill="1" applyBorder="1" applyAlignment="1">
      <alignment horizontal="center"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76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 applyProtection="1">
      <alignment horizontal="center" vertical="center"/>
      <protection/>
    </xf>
    <xf numFmtId="2" fontId="5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33" borderId="64" xfId="0" applyFont="1" applyFill="1" applyBorder="1" applyAlignment="1" applyProtection="1">
      <alignment horizontal="right" vertical="center"/>
      <protection/>
    </xf>
    <xf numFmtId="190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90" fontId="5" fillId="33" borderId="16" xfId="0" applyNumberFormat="1" applyFont="1" applyFill="1" applyBorder="1" applyAlignment="1" applyProtection="1">
      <alignment horizontal="center" vertical="center"/>
      <protection/>
    </xf>
    <xf numFmtId="190" fontId="5" fillId="33" borderId="17" xfId="0" applyNumberFormat="1" applyFont="1" applyFill="1" applyBorder="1" applyAlignment="1" applyProtection="1">
      <alignment horizontal="center" vertical="center"/>
      <protection/>
    </xf>
    <xf numFmtId="190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50" xfId="0" applyNumberFormat="1" applyFont="1" applyFill="1" applyBorder="1" applyAlignment="1" applyProtection="1">
      <alignment horizontal="center" vertical="center"/>
      <protection/>
    </xf>
    <xf numFmtId="1" fontId="5" fillId="33" borderId="17" xfId="0" applyNumberFormat="1" applyFont="1" applyFill="1" applyBorder="1" applyAlignment="1" applyProtection="1">
      <alignment horizontal="center" vertical="center"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16" xfId="0" applyNumberFormat="1" applyFont="1" applyFill="1" applyBorder="1" applyAlignment="1" applyProtection="1">
      <alignment horizontal="center" vertical="center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190" fontId="5" fillId="33" borderId="19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67" xfId="0" applyNumberFormat="1" applyFont="1" applyFill="1" applyBorder="1" applyAlignment="1" applyProtection="1">
      <alignment horizontal="center" vertical="center"/>
      <protection/>
    </xf>
    <xf numFmtId="0" fontId="2" fillId="33" borderId="65" xfId="0" applyNumberFormat="1" applyFont="1" applyFill="1" applyBorder="1" applyAlignment="1" applyProtection="1">
      <alignment horizontal="center" vertical="center"/>
      <protection/>
    </xf>
    <xf numFmtId="188" fontId="2" fillId="33" borderId="76" xfId="0" applyNumberFormat="1" applyFont="1" applyFill="1" applyBorder="1" applyAlignment="1" applyProtection="1">
      <alignment vertical="center"/>
      <protection/>
    </xf>
    <xf numFmtId="188" fontId="2" fillId="33" borderId="63" xfId="0" applyNumberFormat="1" applyFont="1" applyFill="1" applyBorder="1" applyAlignment="1" applyProtection="1">
      <alignment vertical="center"/>
      <protection/>
    </xf>
    <xf numFmtId="188" fontId="5" fillId="33" borderId="19" xfId="0" applyNumberFormat="1" applyFont="1" applyFill="1" applyBorder="1" applyAlignment="1" applyProtection="1">
      <alignment horizontal="center" vertical="center"/>
      <protection/>
    </xf>
    <xf numFmtId="188" fontId="2" fillId="33" borderId="84" xfId="0" applyNumberFormat="1" applyFont="1" applyFill="1" applyBorder="1" applyAlignment="1" applyProtection="1">
      <alignment vertical="center"/>
      <protection/>
    </xf>
    <xf numFmtId="188" fontId="2" fillId="33" borderId="0" xfId="0" applyNumberFormat="1" applyFont="1" applyFill="1" applyBorder="1" applyAlignment="1" applyProtection="1">
      <alignment vertical="center"/>
      <protection/>
    </xf>
    <xf numFmtId="190" fontId="13" fillId="33" borderId="0" xfId="0" applyNumberFormat="1" applyFont="1" applyFill="1" applyBorder="1" applyAlignment="1">
      <alignment horizontal="center" vertical="center"/>
    </xf>
    <xf numFmtId="188" fontId="5" fillId="33" borderId="65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188" fontId="2" fillId="33" borderId="85" xfId="0" applyNumberFormat="1" applyFont="1" applyFill="1" applyBorder="1" applyAlignment="1" applyProtection="1">
      <alignment vertical="center"/>
      <protection/>
    </xf>
    <xf numFmtId="192" fontId="2" fillId="33" borderId="0" xfId="0" applyNumberFormat="1" applyFont="1" applyFill="1" applyBorder="1" applyAlignment="1" applyProtection="1">
      <alignment vertical="center"/>
      <protection/>
    </xf>
    <xf numFmtId="188" fontId="2" fillId="33" borderId="65" xfId="0" applyNumberFormat="1" applyFont="1" applyFill="1" applyBorder="1" applyAlignment="1" applyProtection="1">
      <alignment vertical="center"/>
      <protection/>
    </xf>
    <xf numFmtId="188" fontId="2" fillId="33" borderId="86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88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88" fontId="11" fillId="0" borderId="0" xfId="0" applyNumberFormat="1" applyFont="1" applyFill="1" applyBorder="1" applyAlignment="1" applyProtection="1">
      <alignment horizontal="center" vertical="center"/>
      <protection/>
    </xf>
    <xf numFmtId="188" fontId="11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horizontal="left" vertical="top" wrapText="1"/>
      <protection/>
    </xf>
    <xf numFmtId="188" fontId="5" fillId="0" borderId="10" xfId="0" applyNumberFormat="1" applyFont="1" applyFill="1" applyBorder="1" applyAlignment="1" applyProtection="1">
      <alignment horizontal="left" vertical="top" wrapText="1"/>
      <protection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2" applyFont="1">
      <alignment/>
      <protection/>
    </xf>
    <xf numFmtId="0" fontId="25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2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88" fontId="2" fillId="0" borderId="87" xfId="0" applyNumberFormat="1" applyFont="1" applyFill="1" applyBorder="1" applyAlignment="1" applyProtection="1">
      <alignment vertical="center"/>
      <protection/>
    </xf>
    <xf numFmtId="188" fontId="2" fillId="0" borderId="88" xfId="0" applyNumberFormat="1" applyFont="1" applyFill="1" applyBorder="1" applyAlignment="1" applyProtection="1">
      <alignment horizontal="center" vertical="center"/>
      <protection/>
    </xf>
    <xf numFmtId="188" fontId="2" fillId="0" borderId="89" xfId="0" applyNumberFormat="1" applyFont="1" applyFill="1" applyBorder="1" applyAlignment="1" applyProtection="1">
      <alignment horizontal="center" vertical="center"/>
      <protection/>
    </xf>
    <xf numFmtId="188" fontId="2" fillId="0" borderId="90" xfId="0" applyNumberFormat="1" applyFont="1" applyFill="1" applyBorder="1" applyAlignment="1" applyProtection="1">
      <alignment horizontal="center" vertical="center"/>
      <protection/>
    </xf>
    <xf numFmtId="188" fontId="2" fillId="0" borderId="91" xfId="0" applyNumberFormat="1" applyFont="1" applyFill="1" applyBorder="1" applyAlignment="1" applyProtection="1">
      <alignment horizontal="center" vertical="center"/>
      <protection/>
    </xf>
    <xf numFmtId="0" fontId="2" fillId="0" borderId="92" xfId="0" applyNumberFormat="1" applyFont="1" applyFill="1" applyBorder="1" applyAlignment="1" applyProtection="1">
      <alignment horizontal="center"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188" fontId="2" fillId="0" borderId="66" xfId="0" applyNumberFormat="1" applyFont="1" applyFill="1" applyBorder="1" applyAlignment="1" applyProtection="1">
      <alignment horizontal="center" vertical="center"/>
      <protection/>
    </xf>
    <xf numFmtId="188" fontId="2" fillId="0" borderId="52" xfId="0" applyNumberFormat="1" applyFont="1" applyFill="1" applyBorder="1" applyAlignment="1" applyProtection="1">
      <alignment horizontal="center" vertical="center"/>
      <protection/>
    </xf>
    <xf numFmtId="188" fontId="2" fillId="0" borderId="80" xfId="0" applyNumberFormat="1" applyFont="1" applyFill="1" applyBorder="1" applyAlignment="1" applyProtection="1">
      <alignment horizontal="center" vertical="center"/>
      <protection/>
    </xf>
    <xf numFmtId="188" fontId="2" fillId="0" borderId="65" xfId="0" applyNumberFormat="1" applyFont="1" applyFill="1" applyBorder="1" applyAlignment="1" applyProtection="1">
      <alignment horizontal="center" vertical="center"/>
      <protection/>
    </xf>
    <xf numFmtId="188" fontId="2" fillId="0" borderId="59" xfId="0" applyNumberFormat="1" applyFont="1" applyFill="1" applyBorder="1" applyAlignment="1" applyProtection="1">
      <alignment horizontal="center" vertical="center"/>
      <protection/>
    </xf>
    <xf numFmtId="188" fontId="2" fillId="0" borderId="60" xfId="0" applyNumberFormat="1" applyFont="1" applyFill="1" applyBorder="1" applyAlignment="1" applyProtection="1">
      <alignment horizontal="center" vertical="center"/>
      <protection/>
    </xf>
    <xf numFmtId="189" fontId="5" fillId="0" borderId="93" xfId="0" applyNumberFormat="1" applyFont="1" applyFill="1" applyBorder="1" applyAlignment="1" applyProtection="1">
      <alignment horizontal="center" vertical="center"/>
      <protection/>
    </xf>
    <xf numFmtId="189" fontId="5" fillId="0" borderId="94" xfId="0" applyNumberFormat="1" applyFont="1" applyFill="1" applyBorder="1" applyAlignment="1" applyProtection="1">
      <alignment horizontal="center" vertical="center"/>
      <protection/>
    </xf>
    <xf numFmtId="188" fontId="2" fillId="0" borderId="94" xfId="0" applyNumberFormat="1" applyFont="1" applyFill="1" applyBorder="1" applyAlignment="1" applyProtection="1">
      <alignment vertical="center"/>
      <protection/>
    </xf>
    <xf numFmtId="188" fontId="5" fillId="0" borderId="95" xfId="0" applyNumberFormat="1" applyFont="1" applyFill="1" applyBorder="1" applyAlignment="1" applyProtection="1">
      <alignment horizontal="center" vertical="center"/>
      <protection/>
    </xf>
    <xf numFmtId="189" fontId="5" fillId="0" borderId="96" xfId="0" applyNumberFormat="1" applyFont="1" applyFill="1" applyBorder="1" applyAlignment="1" applyProtection="1">
      <alignment horizontal="center" vertical="center"/>
      <protection/>
    </xf>
    <xf numFmtId="189" fontId="5" fillId="0" borderId="95" xfId="0" applyNumberFormat="1" applyFont="1" applyFill="1" applyBorder="1" applyAlignment="1" applyProtection="1">
      <alignment horizontal="center" vertical="center"/>
      <protection/>
    </xf>
    <xf numFmtId="188" fontId="2" fillId="0" borderId="97" xfId="0" applyNumberFormat="1" applyFont="1" applyFill="1" applyBorder="1" applyAlignment="1" applyProtection="1">
      <alignment vertical="center"/>
      <protection/>
    </xf>
    <xf numFmtId="188" fontId="5" fillId="0" borderId="98" xfId="0" applyNumberFormat="1" applyFont="1" applyFill="1" applyBorder="1" applyAlignment="1" applyProtection="1">
      <alignment horizontal="center" vertical="center"/>
      <protection/>
    </xf>
    <xf numFmtId="188" fontId="2" fillId="0" borderId="89" xfId="0" applyNumberFormat="1" applyFont="1" applyFill="1" applyBorder="1" applyAlignment="1" applyProtection="1">
      <alignment vertical="center"/>
      <protection/>
    </xf>
    <xf numFmtId="188" fontId="2" fillId="0" borderId="99" xfId="0" applyNumberFormat="1" applyFont="1" applyFill="1" applyBorder="1" applyAlignment="1" applyProtection="1">
      <alignment horizontal="center" vertical="center"/>
      <protection/>
    </xf>
    <xf numFmtId="189" fontId="5" fillId="0" borderId="100" xfId="0" applyNumberFormat="1" applyFont="1" applyFill="1" applyBorder="1" applyAlignment="1" applyProtection="1">
      <alignment horizontal="center" vertical="center"/>
      <protection/>
    </xf>
    <xf numFmtId="189" fontId="5" fillId="0" borderId="101" xfId="0" applyNumberFormat="1" applyFont="1" applyFill="1" applyBorder="1" applyAlignment="1" applyProtection="1">
      <alignment horizontal="center" vertical="center"/>
      <protection/>
    </xf>
    <xf numFmtId="188" fontId="2" fillId="0" borderId="102" xfId="0" applyNumberFormat="1" applyFont="1" applyFill="1" applyBorder="1" applyAlignment="1" applyProtection="1">
      <alignment vertical="center"/>
      <protection/>
    </xf>
    <xf numFmtId="0" fontId="2" fillId="0" borderId="103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 wrapText="1"/>
    </xf>
    <xf numFmtId="0" fontId="23" fillId="0" borderId="103" xfId="0" applyFont="1" applyBorder="1" applyAlignment="1">
      <alignment vertical="center"/>
    </xf>
    <xf numFmtId="0" fontId="23" fillId="0" borderId="104" xfId="0" applyFont="1" applyBorder="1" applyAlignment="1">
      <alignment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/>
    </xf>
    <xf numFmtId="0" fontId="2" fillId="0" borderId="107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3" fillId="0" borderId="105" xfId="0" applyFont="1" applyBorder="1" applyAlignment="1">
      <alignment vertical="center"/>
    </xf>
    <xf numFmtId="0" fontId="23" fillId="0" borderId="107" xfId="0" applyFont="1" applyBorder="1" applyAlignment="1">
      <alignment horizontal="center" vertical="center" wrapText="1"/>
    </xf>
    <xf numFmtId="0" fontId="23" fillId="0" borderId="105" xfId="0" applyFont="1" applyBorder="1" applyAlignment="1">
      <alignment horizontal="center" vertical="center" wrapText="1"/>
    </xf>
    <xf numFmtId="0" fontId="24" fillId="0" borderId="104" xfId="0" applyFont="1" applyBorder="1" applyAlignment="1">
      <alignment horizontal="center" vertical="center" wrapText="1"/>
    </xf>
    <xf numFmtId="0" fontId="23" fillId="0" borderId="104" xfId="0" applyFont="1" applyBorder="1" applyAlignment="1">
      <alignment horizontal="center" vertical="center" wrapText="1"/>
    </xf>
    <xf numFmtId="0" fontId="23" fillId="0" borderId="108" xfId="0" applyFont="1" applyBorder="1" applyAlignment="1">
      <alignment horizontal="center" vertical="center" wrapText="1"/>
    </xf>
    <xf numFmtId="0" fontId="23" fillId="0" borderId="108" xfId="0" applyFont="1" applyBorder="1" applyAlignment="1">
      <alignment vertical="center"/>
    </xf>
    <xf numFmtId="0" fontId="23" fillId="0" borderId="107" xfId="0" applyFont="1" applyBorder="1" applyAlignment="1">
      <alignment vertical="center"/>
    </xf>
    <xf numFmtId="188" fontId="2" fillId="0" borderId="109" xfId="0" applyNumberFormat="1" applyFont="1" applyFill="1" applyBorder="1" applyAlignment="1" applyProtection="1">
      <alignment vertical="center"/>
      <protection/>
    </xf>
    <xf numFmtId="188" fontId="2" fillId="0" borderId="110" xfId="0" applyNumberFormat="1" applyFont="1" applyFill="1" applyBorder="1" applyAlignment="1" applyProtection="1">
      <alignment vertical="center"/>
      <protection/>
    </xf>
    <xf numFmtId="188" fontId="2" fillId="0" borderId="111" xfId="0" applyNumberFormat="1" applyFont="1" applyFill="1" applyBorder="1" applyAlignment="1" applyProtection="1">
      <alignment vertical="center"/>
      <protection/>
    </xf>
    <xf numFmtId="188" fontId="2" fillId="0" borderId="112" xfId="0" applyNumberFormat="1" applyFont="1" applyFill="1" applyBorder="1" applyAlignment="1" applyProtection="1">
      <alignment vertical="center"/>
      <protection/>
    </xf>
    <xf numFmtId="188" fontId="2" fillId="0" borderId="113" xfId="0" applyNumberFormat="1" applyFont="1" applyFill="1" applyBorder="1" applyAlignment="1" applyProtection="1">
      <alignment vertical="center"/>
      <protection/>
    </xf>
    <xf numFmtId="188" fontId="5" fillId="0" borderId="111" xfId="0" applyNumberFormat="1" applyFont="1" applyFill="1" applyBorder="1" applyAlignment="1" applyProtection="1">
      <alignment vertical="center"/>
      <protection/>
    </xf>
    <xf numFmtId="188" fontId="2" fillId="0" borderId="114" xfId="0" applyNumberFormat="1" applyFont="1" applyFill="1" applyBorder="1" applyAlignment="1" applyProtection="1">
      <alignment vertical="center"/>
      <protection/>
    </xf>
    <xf numFmtId="188" fontId="2" fillId="0" borderId="115" xfId="0" applyNumberFormat="1" applyFont="1" applyFill="1" applyBorder="1" applyAlignment="1" applyProtection="1">
      <alignment vertical="center"/>
      <protection/>
    </xf>
    <xf numFmtId="0" fontId="2" fillId="0" borderId="109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49" fontId="5" fillId="0" borderId="117" xfId="0" applyNumberFormat="1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center" vertical="center" wrapText="1"/>
    </xf>
    <xf numFmtId="0" fontId="23" fillId="0" borderId="118" xfId="0" applyFont="1" applyFill="1" applyBorder="1" applyAlignment="1">
      <alignment wrapText="1"/>
    </xf>
    <xf numFmtId="0" fontId="23" fillId="0" borderId="35" xfId="0" applyFont="1" applyFill="1" applyBorder="1" applyAlignment="1">
      <alignment wrapText="1"/>
    </xf>
    <xf numFmtId="0" fontId="23" fillId="0" borderId="119" xfId="0" applyFont="1" applyFill="1" applyBorder="1" applyAlignment="1">
      <alignment wrapText="1"/>
    </xf>
    <xf numFmtId="0" fontId="23" fillId="0" borderId="34" xfId="0" applyFont="1" applyFill="1" applyBorder="1" applyAlignment="1">
      <alignment wrapText="1"/>
    </xf>
    <xf numFmtId="0" fontId="23" fillId="0" borderId="36" xfId="0" applyFont="1" applyFill="1" applyBorder="1" applyAlignment="1">
      <alignment horizontal="center" wrapText="1"/>
    </xf>
    <xf numFmtId="0" fontId="23" fillId="0" borderId="118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/>
    </xf>
    <xf numFmtId="0" fontId="23" fillId="0" borderId="119" xfId="0" applyFont="1" applyBorder="1" applyAlignment="1">
      <alignment horizontal="center" vertical="center"/>
    </xf>
    <xf numFmtId="0" fontId="23" fillId="0" borderId="118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/>
    </xf>
    <xf numFmtId="0" fontId="23" fillId="0" borderId="35" xfId="0" applyFont="1" applyFill="1" applyBorder="1" applyAlignment="1">
      <alignment horizontal="center" vertical="center" wrapText="1"/>
    </xf>
    <xf numFmtId="0" fontId="23" fillId="0" borderId="119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118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118" xfId="0" applyFont="1" applyBorder="1" applyAlignment="1">
      <alignment horizontal="center"/>
    </xf>
    <xf numFmtId="0" fontId="23" fillId="0" borderId="119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6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15" fillId="0" borderId="120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121" xfId="0" applyFont="1" applyBorder="1" applyAlignment="1">
      <alignment horizontal="center"/>
    </xf>
    <xf numFmtId="188" fontId="34" fillId="0" borderId="0" xfId="0" applyNumberFormat="1" applyFont="1" applyFill="1" applyBorder="1" applyAlignment="1" applyProtection="1">
      <alignment vertical="center"/>
      <protection/>
    </xf>
    <xf numFmtId="196" fontId="35" fillId="0" borderId="0" xfId="55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8" fontId="2" fillId="0" borderId="122" xfId="0" applyNumberFormat="1" applyFont="1" applyFill="1" applyBorder="1" applyAlignment="1" applyProtection="1">
      <alignment vertical="center"/>
      <protection/>
    </xf>
    <xf numFmtId="188" fontId="2" fillId="0" borderId="123" xfId="0" applyNumberFormat="1" applyFont="1" applyFill="1" applyBorder="1" applyAlignment="1" applyProtection="1">
      <alignment vertical="center"/>
      <protection/>
    </xf>
    <xf numFmtId="0" fontId="2" fillId="0" borderId="109" xfId="55" applyNumberFormat="1" applyFont="1" applyFill="1" applyBorder="1" applyAlignment="1" applyProtection="1">
      <alignment horizontal="center" vertical="center"/>
      <protection/>
    </xf>
    <xf numFmtId="1" fontId="2" fillId="0" borderId="124" xfId="55" applyNumberFormat="1" applyFont="1" applyFill="1" applyBorder="1" applyAlignment="1" applyProtection="1">
      <alignment horizontal="center" vertical="center"/>
      <protection/>
    </xf>
    <xf numFmtId="0" fontId="2" fillId="0" borderId="110" xfId="55" applyNumberFormat="1" applyFont="1" applyFill="1" applyBorder="1" applyAlignment="1" applyProtection="1">
      <alignment horizontal="center" vertical="center"/>
      <protection/>
    </xf>
    <xf numFmtId="188" fontId="2" fillId="0" borderId="125" xfId="0" applyNumberFormat="1" applyFont="1" applyFill="1" applyBorder="1" applyAlignment="1" applyProtection="1">
      <alignment vertical="center"/>
      <protection/>
    </xf>
    <xf numFmtId="188" fontId="2" fillId="0" borderId="126" xfId="0" applyNumberFormat="1" applyFont="1" applyFill="1" applyBorder="1" applyAlignment="1" applyProtection="1">
      <alignment vertical="center"/>
      <protection/>
    </xf>
    <xf numFmtId="49" fontId="5" fillId="0" borderId="127" xfId="55" applyNumberFormat="1" applyFont="1" applyFill="1" applyBorder="1" applyAlignment="1">
      <alignment vertical="center" wrapText="1"/>
      <protection/>
    </xf>
    <xf numFmtId="195" fontId="5" fillId="0" borderId="117" xfId="55" applyNumberFormat="1" applyFont="1" applyFill="1" applyBorder="1" applyAlignment="1" applyProtection="1">
      <alignment horizontal="center" vertical="center"/>
      <protection/>
    </xf>
    <xf numFmtId="0" fontId="5" fillId="0" borderId="116" xfId="55" applyFont="1" applyFill="1" applyBorder="1" applyAlignment="1">
      <alignment horizontal="center" vertical="center" wrapText="1"/>
      <protection/>
    </xf>
    <xf numFmtId="0" fontId="5" fillId="0" borderId="128" xfId="55" applyNumberFormat="1" applyFont="1" applyFill="1" applyBorder="1" applyAlignment="1" applyProtection="1">
      <alignment horizontal="center" vertical="center"/>
      <protection/>
    </xf>
    <xf numFmtId="0" fontId="5" fillId="0" borderId="109" xfId="55" applyNumberFormat="1" applyFont="1" applyFill="1" applyBorder="1" applyAlignment="1" applyProtection="1">
      <alignment horizontal="center" vertical="center"/>
      <protection/>
    </xf>
    <xf numFmtId="1" fontId="5" fillId="0" borderId="110" xfId="55" applyNumberFormat="1" applyFont="1" applyFill="1" applyBorder="1" applyAlignment="1">
      <alignment horizontal="center" vertical="center" wrapText="1"/>
      <protection/>
    </xf>
    <xf numFmtId="0" fontId="2" fillId="0" borderId="128" xfId="55" applyNumberFormat="1" applyFont="1" applyFill="1" applyBorder="1" applyAlignment="1" applyProtection="1">
      <alignment horizontal="center" vertical="center"/>
      <protection/>
    </xf>
    <xf numFmtId="0" fontId="2" fillId="0" borderId="116" xfId="55" applyNumberFormat="1" applyFont="1" applyFill="1" applyBorder="1" applyAlignment="1" applyProtection="1">
      <alignment horizontal="center" vertical="center"/>
      <protection/>
    </xf>
    <xf numFmtId="0" fontId="2" fillId="0" borderId="124" xfId="55" applyNumberFormat="1" applyFont="1" applyFill="1" applyBorder="1" applyAlignment="1" applyProtection="1">
      <alignment horizontal="center" vertical="center"/>
      <protection/>
    </xf>
    <xf numFmtId="196" fontId="3" fillId="0" borderId="124" xfId="55" applyNumberFormat="1" applyFont="1" applyFill="1" applyBorder="1" applyAlignment="1" applyProtection="1">
      <alignment vertical="center"/>
      <protection/>
    </xf>
    <xf numFmtId="196" fontId="3" fillId="0" borderId="126" xfId="55" applyNumberFormat="1" applyFont="1" applyFill="1" applyBorder="1" applyAlignment="1" applyProtection="1">
      <alignment vertical="center"/>
      <protection/>
    </xf>
    <xf numFmtId="1" fontId="2" fillId="0" borderId="129" xfId="55" applyNumberFormat="1" applyFont="1" applyFill="1" applyBorder="1" applyAlignment="1" applyProtection="1">
      <alignment horizontal="center" vertical="center"/>
      <protection/>
    </xf>
    <xf numFmtId="0" fontId="2" fillId="0" borderId="114" xfId="55" applyNumberFormat="1" applyFont="1" applyFill="1" applyBorder="1" applyAlignment="1" applyProtection="1">
      <alignment horizontal="center" vertical="center"/>
      <protection/>
    </xf>
    <xf numFmtId="188" fontId="2" fillId="0" borderId="129" xfId="0" applyNumberFormat="1" applyFont="1" applyFill="1" applyBorder="1" applyAlignment="1" applyProtection="1">
      <alignment vertical="center"/>
      <protection/>
    </xf>
    <xf numFmtId="188" fontId="2" fillId="0" borderId="130" xfId="0" applyNumberFormat="1" applyFont="1" applyFill="1" applyBorder="1" applyAlignment="1" applyProtection="1">
      <alignment vertical="center"/>
      <protection/>
    </xf>
    <xf numFmtId="188" fontId="2" fillId="0" borderId="131" xfId="0" applyNumberFormat="1" applyFont="1" applyFill="1" applyBorder="1" applyAlignment="1" applyProtection="1">
      <alignment vertical="center"/>
      <protection/>
    </xf>
    <xf numFmtId="0" fontId="2" fillId="0" borderId="128" xfId="0" applyFont="1" applyFill="1" applyBorder="1" applyAlignment="1">
      <alignment horizontal="center" vertical="center" wrapText="1"/>
    </xf>
    <xf numFmtId="49" fontId="2" fillId="0" borderId="109" xfId="0" applyNumberFormat="1" applyFont="1" applyFill="1" applyBorder="1" applyAlignment="1">
      <alignment horizontal="center" vertical="center" wrapText="1"/>
    </xf>
    <xf numFmtId="188" fontId="2" fillId="0" borderId="110" xfId="0" applyNumberFormat="1" applyFont="1" applyFill="1" applyBorder="1" applyAlignment="1" applyProtection="1">
      <alignment horizontal="center" vertical="center" wrapText="1"/>
      <protection/>
    </xf>
    <xf numFmtId="190" fontId="2" fillId="0" borderId="126" xfId="0" applyNumberFormat="1" applyFont="1" applyFill="1" applyBorder="1" applyAlignment="1" applyProtection="1">
      <alignment horizontal="center" vertical="center"/>
      <protection/>
    </xf>
    <xf numFmtId="0" fontId="2" fillId="0" borderId="132" xfId="0" applyNumberFormat="1" applyFont="1" applyFill="1" applyBorder="1" applyAlignment="1">
      <alignment horizontal="center" vertical="center" wrapText="1"/>
    </xf>
    <xf numFmtId="0" fontId="2" fillId="0" borderId="113" xfId="0" applyNumberFormat="1" applyFont="1" applyFill="1" applyBorder="1" applyAlignment="1">
      <alignment horizontal="center" vertical="center" wrapText="1"/>
    </xf>
    <xf numFmtId="188" fontId="2" fillId="0" borderId="133" xfId="0" applyNumberFormat="1" applyFont="1" applyFill="1" applyBorder="1" applyAlignment="1" applyProtection="1">
      <alignment vertical="center"/>
      <protection/>
    </xf>
    <xf numFmtId="0" fontId="2" fillId="0" borderId="134" xfId="0" applyFont="1" applyFill="1" applyBorder="1" applyAlignment="1">
      <alignment horizontal="center" vertical="center" wrapText="1"/>
    </xf>
    <xf numFmtId="49" fontId="2" fillId="0" borderId="135" xfId="0" applyNumberFormat="1" applyFont="1" applyFill="1" applyBorder="1" applyAlignment="1">
      <alignment horizontal="center" vertical="center" wrapText="1"/>
    </xf>
    <xf numFmtId="188" fontId="2" fillId="0" borderId="136" xfId="0" applyNumberFormat="1" applyFont="1" applyFill="1" applyBorder="1" applyAlignment="1" applyProtection="1">
      <alignment horizontal="center" vertical="center" wrapText="1"/>
      <protection/>
    </xf>
    <xf numFmtId="190" fontId="2" fillId="0" borderId="137" xfId="0" applyNumberFormat="1" applyFont="1" applyFill="1" applyBorder="1" applyAlignment="1" applyProtection="1">
      <alignment horizontal="center" vertical="center"/>
      <protection/>
    </xf>
    <xf numFmtId="0" fontId="2" fillId="0" borderId="138" xfId="0" applyNumberFormat="1" applyFont="1" applyFill="1" applyBorder="1" applyAlignment="1">
      <alignment horizontal="center" vertical="center" wrapText="1"/>
    </xf>
    <xf numFmtId="0" fontId="2" fillId="0" borderId="136" xfId="0" applyNumberFormat="1" applyFont="1" applyFill="1" applyBorder="1" applyAlignment="1">
      <alignment horizontal="center" vertical="center" wrapText="1"/>
    </xf>
    <xf numFmtId="188" fontId="2" fillId="0" borderId="139" xfId="0" applyNumberFormat="1" applyFont="1" applyFill="1" applyBorder="1" applyAlignment="1" applyProtection="1">
      <alignment vertical="center"/>
      <protection/>
    </xf>
    <xf numFmtId="188" fontId="2" fillId="0" borderId="135" xfId="0" applyNumberFormat="1" applyFont="1" applyFill="1" applyBorder="1" applyAlignment="1" applyProtection="1">
      <alignment vertical="center"/>
      <protection/>
    </xf>
    <xf numFmtId="188" fontId="2" fillId="0" borderId="136" xfId="0" applyNumberFormat="1" applyFont="1" applyFill="1" applyBorder="1" applyAlignment="1" applyProtection="1">
      <alignment vertical="center"/>
      <protection/>
    </xf>
    <xf numFmtId="49" fontId="5" fillId="0" borderId="126" xfId="0" applyNumberFormat="1" applyFont="1" applyFill="1" applyBorder="1" applyAlignment="1">
      <alignment horizontal="left" vertical="center" wrapText="1"/>
    </xf>
    <xf numFmtId="49" fontId="5" fillId="0" borderId="137" xfId="0" applyNumberFormat="1" applyFont="1" applyFill="1" applyBorder="1" applyAlignment="1">
      <alignment horizontal="left" vertical="center" wrapText="1"/>
    </xf>
    <xf numFmtId="195" fontId="5" fillId="0" borderId="140" xfId="55" applyNumberFormat="1" applyFont="1" applyFill="1" applyBorder="1" applyAlignment="1" applyProtection="1">
      <alignment horizontal="center" vertical="center"/>
      <protection/>
    </xf>
    <xf numFmtId="195" fontId="5" fillId="0" borderId="133" xfId="55" applyNumberFormat="1" applyFont="1" applyFill="1" applyBorder="1" applyAlignment="1" applyProtection="1">
      <alignment horizontal="center" vertical="center"/>
      <protection/>
    </xf>
    <xf numFmtId="195" fontId="5" fillId="0" borderId="111" xfId="55" applyNumberFormat="1" applyFont="1" applyFill="1" applyBorder="1" applyAlignment="1" applyProtection="1">
      <alignment horizontal="center" vertical="center"/>
      <protection/>
    </xf>
    <xf numFmtId="195" fontId="5" fillId="0" borderId="113" xfId="55" applyNumberFormat="1" applyFont="1" applyFill="1" applyBorder="1" applyAlignment="1" applyProtection="1">
      <alignment horizontal="center" vertical="center"/>
      <protection/>
    </xf>
    <xf numFmtId="0" fontId="2" fillId="0" borderId="141" xfId="0" applyNumberFormat="1" applyFont="1" applyFill="1" applyBorder="1" applyAlignment="1">
      <alignment horizontal="center" vertical="center" wrapText="1"/>
    </xf>
    <xf numFmtId="0" fontId="5" fillId="0" borderId="142" xfId="0" applyNumberFormat="1" applyFont="1" applyFill="1" applyBorder="1" applyAlignment="1">
      <alignment horizontal="center" vertical="center" wrapText="1"/>
    </xf>
    <xf numFmtId="0" fontId="5" fillId="0" borderId="143" xfId="55" applyFont="1" applyFill="1" applyBorder="1" applyAlignment="1">
      <alignment horizontal="center" vertical="center" wrapText="1"/>
      <protection/>
    </xf>
    <xf numFmtId="0" fontId="2" fillId="0" borderId="133" xfId="55" applyFont="1" applyFill="1" applyBorder="1" applyAlignment="1">
      <alignment horizontal="center" vertical="center" wrapText="1"/>
      <protection/>
    </xf>
    <xf numFmtId="0" fontId="2" fillId="0" borderId="111" xfId="55" applyFont="1" applyFill="1" applyBorder="1" applyAlignment="1">
      <alignment horizontal="center" vertical="center" wrapText="1"/>
      <protection/>
    </xf>
    <xf numFmtId="0" fontId="5" fillId="0" borderId="111" xfId="55" applyFont="1" applyFill="1" applyBorder="1" applyAlignment="1">
      <alignment horizontal="center" vertical="center" wrapText="1"/>
      <protection/>
    </xf>
    <xf numFmtId="196" fontId="3" fillId="0" borderId="111" xfId="55" applyNumberFormat="1" applyFont="1" applyFill="1" applyBorder="1" applyAlignment="1" applyProtection="1">
      <alignment vertical="center"/>
      <protection/>
    </xf>
    <xf numFmtId="196" fontId="3" fillId="0" borderId="113" xfId="55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49" fontId="5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109" xfId="0" applyNumberFormat="1" applyFont="1" applyFill="1" applyBorder="1" applyAlignment="1">
      <alignment horizontal="center" vertical="center"/>
    </xf>
    <xf numFmtId="0" fontId="2" fillId="0" borderId="110" xfId="0" applyNumberFormat="1" applyFont="1" applyFill="1" applyBorder="1" applyAlignment="1" applyProtection="1">
      <alignment horizontal="center" vertical="center"/>
      <protection/>
    </xf>
    <xf numFmtId="195" fontId="2" fillId="0" borderId="144" xfId="55" applyNumberFormat="1" applyFont="1" applyFill="1" applyBorder="1" applyAlignment="1" applyProtection="1">
      <alignment horizontal="center" vertical="center"/>
      <protection/>
    </xf>
    <xf numFmtId="0" fontId="2" fillId="0" borderId="116" xfId="55" applyFont="1" applyFill="1" applyBorder="1" applyAlignment="1">
      <alignment horizontal="center" vertical="center" wrapText="1"/>
      <protection/>
    </xf>
    <xf numFmtId="0" fontId="2" fillId="0" borderId="109" xfId="55" applyFont="1" applyFill="1" applyBorder="1" applyAlignment="1">
      <alignment horizontal="center" vertical="center" wrapText="1"/>
      <protection/>
    </xf>
    <xf numFmtId="0" fontId="2" fillId="0" borderId="110" xfId="55" applyFont="1" applyFill="1" applyBorder="1" applyAlignment="1">
      <alignment horizontal="center" vertical="center" wrapText="1"/>
      <protection/>
    </xf>
    <xf numFmtId="0" fontId="5" fillId="0" borderId="124" xfId="0" applyNumberFormat="1" applyFont="1" applyFill="1" applyBorder="1" applyAlignment="1">
      <alignment horizontal="center" vertical="center" wrapText="1"/>
    </xf>
    <xf numFmtId="0" fontId="5" fillId="0" borderId="145" xfId="55" applyFont="1" applyFill="1" applyBorder="1" applyAlignment="1">
      <alignment horizontal="center" vertical="center" wrapText="1"/>
      <protection/>
    </xf>
    <xf numFmtId="0" fontId="5" fillId="0" borderId="109" xfId="55" applyFont="1" applyFill="1" applyBorder="1" applyAlignment="1">
      <alignment horizontal="center" vertical="center" wrapText="1"/>
      <protection/>
    </xf>
    <xf numFmtId="196" fontId="3" fillId="0" borderId="109" xfId="55" applyNumberFormat="1" applyFont="1" applyFill="1" applyBorder="1" applyAlignment="1" applyProtection="1">
      <alignment vertical="center"/>
      <protection/>
    </xf>
    <xf numFmtId="196" fontId="3" fillId="0" borderId="110" xfId="55" applyNumberFormat="1" applyFont="1" applyFill="1" applyBorder="1" applyAlignment="1" applyProtection="1">
      <alignment vertical="center"/>
      <protection/>
    </xf>
    <xf numFmtId="2" fontId="3" fillId="0" borderId="0" xfId="55" applyNumberFormat="1" applyFont="1" applyFill="1" applyBorder="1" applyAlignment="1" applyProtection="1">
      <alignment vertical="center"/>
      <protection/>
    </xf>
    <xf numFmtId="196" fontId="3" fillId="0" borderId="0" xfId="55" applyNumberFormat="1" applyFont="1" applyFill="1" applyBorder="1" applyAlignment="1" applyProtection="1">
      <alignment vertical="center"/>
      <protection/>
    </xf>
    <xf numFmtId="197" fontId="2" fillId="0" borderId="110" xfId="55" applyNumberFormat="1" applyFont="1" applyFill="1" applyBorder="1" applyAlignment="1" applyProtection="1">
      <alignment horizontal="center" vertical="center"/>
      <protection/>
    </xf>
    <xf numFmtId="0" fontId="2" fillId="0" borderId="128" xfId="55" applyFont="1" applyFill="1" applyBorder="1" applyAlignment="1">
      <alignment horizontal="center" vertical="center" wrapText="1"/>
      <protection/>
    </xf>
    <xf numFmtId="0" fontId="2" fillId="0" borderId="124" xfId="55" applyFont="1" applyFill="1" applyBorder="1" applyAlignment="1">
      <alignment horizontal="center" vertical="center" wrapText="1"/>
      <protection/>
    </xf>
    <xf numFmtId="0" fontId="2" fillId="0" borderId="116" xfId="55" applyFont="1" applyFill="1" applyBorder="1" applyAlignment="1">
      <alignment horizontal="center" vertical="center" wrapText="1"/>
      <protection/>
    </xf>
    <xf numFmtId="0" fontId="2" fillId="0" borderId="109" xfId="55" applyFont="1" applyFill="1" applyBorder="1" applyAlignment="1">
      <alignment horizontal="center" vertical="center" wrapText="1"/>
      <protection/>
    </xf>
    <xf numFmtId="0" fontId="5" fillId="0" borderId="110" xfId="55" applyFont="1" applyFill="1" applyBorder="1" applyAlignment="1">
      <alignment horizontal="center" vertical="center" wrapText="1"/>
      <protection/>
    </xf>
    <xf numFmtId="195" fontId="5" fillId="0" borderId="144" xfId="55" applyNumberFormat="1" applyFont="1" applyFill="1" applyBorder="1" applyAlignment="1" applyProtection="1">
      <alignment horizontal="center" vertical="center"/>
      <protection/>
    </xf>
    <xf numFmtId="195" fontId="5" fillId="0" borderId="116" xfId="55" applyNumberFormat="1" applyFont="1" applyFill="1" applyBorder="1" applyAlignment="1" applyProtection="1">
      <alignment horizontal="center" vertical="center"/>
      <protection/>
    </xf>
    <xf numFmtId="195" fontId="5" fillId="0" borderId="109" xfId="55" applyNumberFormat="1" applyFont="1" applyFill="1" applyBorder="1" applyAlignment="1" applyProtection="1">
      <alignment horizontal="center" vertical="center"/>
      <protection/>
    </xf>
    <xf numFmtId="195" fontId="5" fillId="0" borderId="110" xfId="55" applyNumberFormat="1" applyFont="1" applyFill="1" applyBorder="1" applyAlignment="1" applyProtection="1">
      <alignment horizontal="center" vertical="center"/>
      <protection/>
    </xf>
    <xf numFmtId="0" fontId="2" fillId="0" borderId="128" xfId="55" applyFont="1" applyFill="1" applyBorder="1" applyAlignment="1">
      <alignment horizontal="center" vertical="center" wrapText="1"/>
      <protection/>
    </xf>
    <xf numFmtId="0" fontId="2" fillId="0" borderId="124" xfId="55" applyFont="1" applyFill="1" applyBorder="1" applyAlignment="1">
      <alignment horizontal="center" vertical="center" wrapText="1"/>
      <protection/>
    </xf>
    <xf numFmtId="0" fontId="2" fillId="0" borderId="145" xfId="55" applyFont="1" applyFill="1" applyBorder="1" applyAlignment="1">
      <alignment horizontal="center" vertical="center" wrapText="1"/>
      <protection/>
    </xf>
    <xf numFmtId="1" fontId="2" fillId="0" borderId="124" xfId="55" applyNumberFormat="1" applyFont="1" applyFill="1" applyBorder="1" applyAlignment="1">
      <alignment horizontal="center" vertical="center" wrapText="1"/>
      <protection/>
    </xf>
    <xf numFmtId="0" fontId="2" fillId="0" borderId="146" xfId="55" applyFont="1" applyFill="1" applyBorder="1" applyAlignment="1">
      <alignment horizontal="center" vertical="center" wrapText="1"/>
      <protection/>
    </xf>
    <xf numFmtId="1" fontId="2" fillId="0" borderId="129" xfId="55" applyNumberFormat="1" applyFont="1" applyFill="1" applyBorder="1" applyAlignment="1">
      <alignment horizontal="center" vertical="center" wrapText="1"/>
      <protection/>
    </xf>
    <xf numFmtId="1" fontId="2" fillId="0" borderId="147" xfId="55" applyNumberFormat="1" applyFont="1" applyFill="1" applyBorder="1" applyAlignment="1" applyProtection="1">
      <alignment horizontal="center" vertical="center"/>
      <protection/>
    </xf>
    <xf numFmtId="49" fontId="5" fillId="0" borderId="148" xfId="0" applyNumberFormat="1" applyFont="1" applyFill="1" applyBorder="1" applyAlignment="1" applyProtection="1">
      <alignment horizontal="center" vertical="center"/>
      <protection/>
    </xf>
    <xf numFmtId="0" fontId="2" fillId="0" borderId="133" xfId="0" applyNumberFormat="1" applyFont="1" applyFill="1" applyBorder="1" applyAlignment="1">
      <alignment horizontal="center" vertical="center" wrapText="1"/>
    </xf>
    <xf numFmtId="0" fontId="2" fillId="0" borderId="111" xfId="0" applyNumberFormat="1" applyFont="1" applyFill="1" applyBorder="1" applyAlignment="1">
      <alignment horizontal="center" vertical="center" wrapText="1"/>
    </xf>
    <xf numFmtId="0" fontId="2" fillId="0" borderId="109" xfId="0" applyNumberFormat="1" applyFont="1" applyFill="1" applyBorder="1" applyAlignment="1">
      <alignment horizontal="center" vertical="center" wrapText="1"/>
    </xf>
    <xf numFmtId="1" fontId="2" fillId="0" borderId="11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9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0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49" xfId="0" applyNumberFormat="1" applyFont="1" applyFill="1" applyBorder="1" applyAlignment="1" applyProtection="1">
      <alignment horizontal="center" vertical="center"/>
      <protection/>
    </xf>
    <xf numFmtId="189" fontId="5" fillId="0" borderId="10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75" xfId="0" applyFont="1" applyFill="1" applyBorder="1" applyAlignment="1">
      <alignment horizontal="center" vertical="center" wrapText="1"/>
    </xf>
    <xf numFmtId="1" fontId="2" fillId="0" borderId="116" xfId="0" applyNumberFormat="1" applyFont="1" applyFill="1" applyBorder="1" applyAlignment="1" applyProtection="1">
      <alignment horizontal="center" vertical="center"/>
      <protection/>
    </xf>
    <xf numFmtId="190" fontId="11" fillId="0" borderId="109" xfId="0" applyNumberFormat="1" applyFont="1" applyFill="1" applyBorder="1" applyAlignment="1" applyProtection="1">
      <alignment horizontal="center" vertical="center"/>
      <protection/>
    </xf>
    <xf numFmtId="2" fontId="2" fillId="0" borderId="110" xfId="0" applyNumberFormat="1" applyFont="1" applyFill="1" applyBorder="1" applyAlignment="1" applyProtection="1">
      <alignment vertical="center"/>
      <protection/>
    </xf>
    <xf numFmtId="49" fontId="5" fillId="0" borderId="148" xfId="0" applyNumberFormat="1" applyFont="1" applyFill="1" applyBorder="1" applyAlignment="1">
      <alignment horizontal="center" vertical="center" wrapText="1"/>
    </xf>
    <xf numFmtId="192" fontId="5" fillId="0" borderId="150" xfId="0" applyNumberFormat="1" applyFont="1" applyFill="1" applyBorder="1" applyAlignment="1" applyProtection="1">
      <alignment horizontal="center" vertical="center"/>
      <protection/>
    </xf>
    <xf numFmtId="193" fontId="5" fillId="0" borderId="150" xfId="0" applyNumberFormat="1" applyFont="1" applyFill="1" applyBorder="1" applyAlignment="1" applyProtection="1">
      <alignment horizontal="center" vertical="center"/>
      <protection/>
    </xf>
    <xf numFmtId="192" fontId="5" fillId="0" borderId="98" xfId="0" applyNumberFormat="1" applyFont="1" applyFill="1" applyBorder="1" applyAlignment="1" applyProtection="1">
      <alignment horizontal="center" vertical="center"/>
      <protection/>
    </xf>
    <xf numFmtId="192" fontId="5" fillId="0" borderId="141" xfId="0" applyNumberFormat="1" applyFont="1" applyFill="1" applyBorder="1" applyAlignment="1" applyProtection="1">
      <alignment horizontal="center" vertical="center" wrapText="1"/>
      <protection/>
    </xf>
    <xf numFmtId="192" fontId="5" fillId="0" borderId="151" xfId="0" applyNumberFormat="1" applyFont="1" applyFill="1" applyBorder="1" applyAlignment="1" applyProtection="1">
      <alignment horizontal="center" vertical="center" wrapText="1"/>
      <protection/>
    </xf>
    <xf numFmtId="192" fontId="33" fillId="0" borderId="152" xfId="0" applyNumberFormat="1" applyFont="1" applyFill="1" applyBorder="1" applyAlignment="1" applyProtection="1">
      <alignment horizontal="center" vertical="center" wrapText="1"/>
      <protection/>
    </xf>
    <xf numFmtId="193" fontId="5" fillId="0" borderId="98" xfId="0" applyNumberFormat="1" applyFont="1" applyFill="1" applyBorder="1" applyAlignment="1" applyProtection="1">
      <alignment horizontal="center" vertical="center"/>
      <protection/>
    </xf>
    <xf numFmtId="190" fontId="5" fillId="0" borderId="153" xfId="0" applyNumberFormat="1" applyFont="1" applyFill="1" applyBorder="1" applyAlignment="1" applyProtection="1">
      <alignment horizontal="center" vertical="center"/>
      <protection/>
    </xf>
    <xf numFmtId="190" fontId="5" fillId="0" borderId="154" xfId="0" applyNumberFormat="1" applyFont="1" applyFill="1" applyBorder="1" applyAlignment="1" applyProtection="1">
      <alignment horizontal="center" vertical="center"/>
      <protection/>
    </xf>
    <xf numFmtId="190" fontId="33" fillId="0" borderId="155" xfId="0" applyNumberFormat="1" applyFont="1" applyFill="1" applyBorder="1" applyAlignment="1" applyProtection="1">
      <alignment horizontal="center" vertical="center"/>
      <protection/>
    </xf>
    <xf numFmtId="190" fontId="5" fillId="0" borderId="21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190" fontId="33" fillId="0" borderId="156" xfId="0" applyNumberFormat="1" applyFont="1" applyFill="1" applyBorder="1" applyAlignment="1" applyProtection="1">
      <alignment horizontal="center" vertical="center"/>
      <protection/>
    </xf>
    <xf numFmtId="190" fontId="5" fillId="0" borderId="24" xfId="0" applyNumberFormat="1" applyFont="1" applyFill="1" applyBorder="1" applyAlignment="1" applyProtection="1">
      <alignment horizontal="center" vertical="center"/>
      <protection/>
    </xf>
    <xf numFmtId="190" fontId="5" fillId="0" borderId="19" xfId="0" applyNumberFormat="1" applyFont="1" applyFill="1" applyBorder="1" applyAlignment="1" applyProtection="1">
      <alignment horizontal="center" vertical="center"/>
      <protection/>
    </xf>
    <xf numFmtId="190" fontId="5" fillId="0" borderId="157" xfId="0" applyNumberFormat="1" applyFont="1" applyFill="1" applyBorder="1" applyAlignment="1" applyProtection="1">
      <alignment horizontal="center" vertical="center"/>
      <protection/>
    </xf>
    <xf numFmtId="0" fontId="2" fillId="0" borderId="98" xfId="0" applyNumberFormat="1" applyFont="1" applyFill="1" applyBorder="1" applyAlignment="1" applyProtection="1">
      <alignment horizontal="center" vertical="center"/>
      <protection/>
    </xf>
    <xf numFmtId="0" fontId="2" fillId="0" borderId="158" xfId="0" applyNumberFormat="1" applyFont="1" applyFill="1" applyBorder="1" applyAlignment="1" applyProtection="1">
      <alignment horizontal="center" vertical="center"/>
      <protection/>
    </xf>
    <xf numFmtId="189" fontId="2" fillId="0" borderId="24" xfId="0" applyNumberFormat="1" applyFont="1" applyFill="1" applyBorder="1" applyAlignment="1" applyProtection="1">
      <alignment horizontal="center" vertical="center"/>
      <protection/>
    </xf>
    <xf numFmtId="189" fontId="2" fillId="0" borderId="157" xfId="0" applyNumberFormat="1" applyFont="1" applyFill="1" applyBorder="1" applyAlignment="1" applyProtection="1">
      <alignment horizontal="center" vertical="center"/>
      <protection/>
    </xf>
    <xf numFmtId="188" fontId="2" fillId="0" borderId="159" xfId="0" applyNumberFormat="1" applyFont="1" applyFill="1" applyBorder="1" applyAlignment="1" applyProtection="1">
      <alignment vertical="center"/>
      <protection/>
    </xf>
    <xf numFmtId="190" fontId="5" fillId="0" borderId="0" xfId="0" applyNumberFormat="1" applyFont="1" applyFill="1" applyBorder="1" applyAlignment="1" applyProtection="1">
      <alignment horizontal="center" vertical="center"/>
      <protection/>
    </xf>
    <xf numFmtId="190" fontId="13" fillId="0" borderId="0" xfId="0" applyNumberFormat="1" applyFont="1" applyFill="1" applyBorder="1" applyAlignment="1">
      <alignment horizontal="center" vertical="center"/>
    </xf>
    <xf numFmtId="49" fontId="5" fillId="0" borderId="160" xfId="0" applyNumberFormat="1" applyFont="1" applyFill="1" applyBorder="1" applyAlignment="1">
      <alignment horizontal="left" vertical="center" wrapText="1"/>
    </xf>
    <xf numFmtId="49" fontId="2" fillId="0" borderId="126" xfId="0" applyNumberFormat="1" applyFont="1" applyFill="1" applyBorder="1" applyAlignment="1">
      <alignment horizontal="right" vertical="center" wrapText="1"/>
    </xf>
    <xf numFmtId="49" fontId="5" fillId="0" borderId="126" xfId="55" applyNumberFormat="1" applyFont="1" applyFill="1" applyBorder="1" applyAlignment="1">
      <alignment vertical="center" wrapText="1"/>
      <protection/>
    </xf>
    <xf numFmtId="49" fontId="2" fillId="0" borderId="126" xfId="55" applyNumberFormat="1" applyFont="1" applyFill="1" applyBorder="1" applyAlignment="1">
      <alignment horizontal="right" vertical="center" wrapText="1"/>
      <protection/>
    </xf>
    <xf numFmtId="49" fontId="5" fillId="0" borderId="126" xfId="55" applyNumberFormat="1" applyFont="1" applyFill="1" applyBorder="1" applyAlignment="1">
      <alignment horizontal="left" vertical="center" wrapText="1"/>
      <protection/>
    </xf>
    <xf numFmtId="49" fontId="5" fillId="0" borderId="127" xfId="0" applyNumberFormat="1" applyFont="1" applyFill="1" applyBorder="1" applyAlignment="1">
      <alignment horizontal="center" vertical="center" wrapText="1"/>
    </xf>
    <xf numFmtId="49" fontId="5" fillId="0" borderId="161" xfId="0" applyNumberFormat="1" applyFont="1" applyFill="1" applyBorder="1" applyAlignment="1" applyProtection="1">
      <alignment horizontal="center" vertical="center"/>
      <protection/>
    </xf>
    <xf numFmtId="189" fontId="2" fillId="0" borderId="43" xfId="0" applyNumberFormat="1" applyFont="1" applyFill="1" applyBorder="1" applyAlignment="1" applyProtection="1">
      <alignment horizontal="center" vertical="center"/>
      <protection/>
    </xf>
    <xf numFmtId="190" fontId="5" fillId="0" borderId="144" xfId="0" applyNumberFormat="1" applyFont="1" applyFill="1" applyBorder="1" applyAlignment="1" applyProtection="1">
      <alignment horizontal="center" vertical="center"/>
      <protection/>
    </xf>
    <xf numFmtId="0" fontId="2" fillId="0" borderId="162" xfId="0" applyFont="1" applyFill="1" applyBorder="1" applyAlignment="1">
      <alignment horizontal="center" vertical="center" wrapText="1"/>
    </xf>
    <xf numFmtId="189" fontId="5" fillId="0" borderId="109" xfId="0" applyNumberFormat="1" applyFont="1" applyFill="1" applyBorder="1" applyAlignment="1" applyProtection="1">
      <alignment horizontal="center" vertical="center" wrapText="1"/>
      <protection locked="0"/>
    </xf>
    <xf numFmtId="188" fontId="5" fillId="0" borderId="109" xfId="0" applyNumberFormat="1" applyFont="1" applyFill="1" applyBorder="1" applyAlignment="1">
      <alignment horizontal="center" vertical="center" wrapText="1"/>
    </xf>
    <xf numFmtId="1" fontId="5" fillId="0" borderId="109" xfId="0" applyNumberFormat="1" applyFont="1" applyFill="1" applyBorder="1" applyAlignment="1">
      <alignment horizontal="center" vertical="center" wrapText="1"/>
    </xf>
    <xf numFmtId="0" fontId="5" fillId="0" borderId="133" xfId="0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 applyProtection="1">
      <alignment horizontal="center" vertical="center" wrapText="1"/>
      <protection hidden="1"/>
    </xf>
    <xf numFmtId="190" fontId="2" fillId="0" borderId="116" xfId="0" applyNumberFormat="1" applyFont="1" applyFill="1" applyBorder="1" applyAlignment="1">
      <alignment horizontal="center" vertical="center" wrapText="1"/>
    </xf>
    <xf numFmtId="190" fontId="2" fillId="0" borderId="139" xfId="0" applyNumberFormat="1" applyFont="1" applyFill="1" applyBorder="1" applyAlignment="1">
      <alignment horizontal="center" vertical="center" wrapText="1"/>
    </xf>
    <xf numFmtId="0" fontId="2" fillId="0" borderId="135" xfId="0" applyFont="1" applyFill="1" applyBorder="1" applyAlignment="1">
      <alignment horizontal="center" vertical="center" wrapText="1"/>
    </xf>
    <xf numFmtId="0" fontId="5" fillId="0" borderId="145" xfId="0" applyFont="1" applyFill="1" applyBorder="1" applyAlignment="1">
      <alignment horizontal="center" vertical="center" wrapText="1"/>
    </xf>
    <xf numFmtId="0" fontId="2" fillId="0" borderId="145" xfId="0" applyFont="1" applyFill="1" applyBorder="1" applyAlignment="1">
      <alignment horizontal="center" vertical="center" wrapText="1"/>
    </xf>
    <xf numFmtId="189" fontId="5" fillId="0" borderId="145" xfId="0" applyNumberFormat="1" applyFont="1" applyFill="1" applyBorder="1" applyAlignment="1" applyProtection="1">
      <alignment horizontal="center" vertical="center" wrapText="1"/>
      <protection hidden="1"/>
    </xf>
    <xf numFmtId="188" fontId="5" fillId="0" borderId="145" xfId="0" applyNumberFormat="1" applyFont="1" applyFill="1" applyBorder="1" applyAlignment="1">
      <alignment horizontal="center" vertical="center" wrapText="1"/>
    </xf>
    <xf numFmtId="0" fontId="2" fillId="0" borderId="146" xfId="0" applyFont="1" applyFill="1" applyBorder="1" applyAlignment="1">
      <alignment horizontal="center" vertical="center" wrapText="1"/>
    </xf>
    <xf numFmtId="0" fontId="0" fillId="0" borderId="128" xfId="0" applyFont="1" applyFill="1" applyBorder="1" applyAlignment="1">
      <alignment horizontal="center" vertical="center" wrapText="1"/>
    </xf>
    <xf numFmtId="188" fontId="3" fillId="0" borderId="110" xfId="0" applyNumberFormat="1" applyFont="1" applyFill="1" applyBorder="1" applyAlignment="1" applyProtection="1">
      <alignment vertical="center"/>
      <protection/>
    </xf>
    <xf numFmtId="1" fontId="2" fillId="0" borderId="135" xfId="0" applyNumberFormat="1" applyFont="1" applyFill="1" applyBorder="1" applyAlignment="1" applyProtection="1">
      <alignment horizontal="center" vertical="center"/>
      <protection/>
    </xf>
    <xf numFmtId="0" fontId="5" fillId="0" borderId="163" xfId="0" applyFont="1" applyFill="1" applyBorder="1" applyAlignment="1">
      <alignment horizontal="left" vertical="center" wrapText="1"/>
    </xf>
    <xf numFmtId="49" fontId="5" fillId="0" borderId="127" xfId="0" applyNumberFormat="1" applyFont="1" applyFill="1" applyBorder="1" applyAlignment="1">
      <alignment horizontal="left" vertical="center" wrapText="1"/>
    </xf>
    <xf numFmtId="49" fontId="2" fillId="0" borderId="133" xfId="0" applyNumberFormat="1" applyFont="1" applyFill="1" applyBorder="1" applyAlignment="1">
      <alignment horizontal="center" vertical="center"/>
    </xf>
    <xf numFmtId="49" fontId="2" fillId="0" borderId="111" xfId="0" applyNumberFormat="1" applyFont="1" applyFill="1" applyBorder="1" applyAlignment="1">
      <alignment horizontal="center" vertical="center"/>
    </xf>
    <xf numFmtId="0" fontId="2" fillId="0" borderId="113" xfId="0" applyNumberFormat="1" applyFont="1" applyFill="1" applyBorder="1" applyAlignment="1" applyProtection="1">
      <alignment horizontal="center" vertical="center"/>
      <protection/>
    </xf>
    <xf numFmtId="196" fontId="2" fillId="0" borderId="116" xfId="55" applyNumberFormat="1" applyFont="1" applyFill="1" applyBorder="1" applyAlignment="1" applyProtection="1">
      <alignment horizontal="center" vertical="center"/>
      <protection/>
    </xf>
    <xf numFmtId="197" fontId="11" fillId="0" borderId="110" xfId="55" applyNumberFormat="1" applyFont="1" applyFill="1" applyBorder="1" applyAlignment="1" applyProtection="1">
      <alignment horizontal="center" vertical="center"/>
      <protection/>
    </xf>
    <xf numFmtId="188" fontId="2" fillId="0" borderId="35" xfId="0" applyNumberFormat="1" applyFont="1" applyFill="1" applyBorder="1" applyAlignment="1" applyProtection="1">
      <alignment vertical="center"/>
      <protection/>
    </xf>
    <xf numFmtId="188" fontId="2" fillId="0" borderId="56" xfId="0" applyNumberFormat="1" applyFont="1" applyFill="1" applyBorder="1" applyAlignment="1" applyProtection="1">
      <alignment vertical="center"/>
      <protection/>
    </xf>
    <xf numFmtId="188" fontId="31" fillId="0" borderId="109" xfId="0" applyNumberFormat="1" applyFont="1" applyFill="1" applyBorder="1" applyAlignment="1" applyProtection="1">
      <alignment vertical="center"/>
      <protection/>
    </xf>
    <xf numFmtId="188" fontId="3" fillId="0" borderId="109" xfId="0" applyNumberFormat="1" applyFont="1" applyFill="1" applyBorder="1" applyAlignment="1" applyProtection="1">
      <alignment vertical="center"/>
      <protection/>
    </xf>
    <xf numFmtId="49" fontId="2" fillId="0" borderId="116" xfId="0" applyNumberFormat="1" applyFont="1" applyFill="1" applyBorder="1" applyAlignment="1">
      <alignment horizontal="center" vertical="center"/>
    </xf>
    <xf numFmtId="49" fontId="5" fillId="0" borderId="117" xfId="0" applyNumberFormat="1" applyFont="1" applyFill="1" applyBorder="1" applyAlignment="1" applyProtection="1">
      <alignment horizontal="left" vertical="center" wrapText="1"/>
      <protection/>
    </xf>
    <xf numFmtId="189" fontId="2" fillId="0" borderId="116" xfId="0" applyNumberFormat="1" applyFont="1" applyFill="1" applyBorder="1" applyAlignment="1" applyProtection="1">
      <alignment horizontal="center" vertical="center"/>
      <protection/>
    </xf>
    <xf numFmtId="189" fontId="2" fillId="0" borderId="109" xfId="0" applyNumberFormat="1" applyFont="1" applyFill="1" applyBorder="1" applyAlignment="1" applyProtection="1">
      <alignment horizontal="center" vertical="center"/>
      <protection/>
    </xf>
    <xf numFmtId="189" fontId="2" fillId="0" borderId="145" xfId="0" applyNumberFormat="1" applyFont="1" applyFill="1" applyBorder="1" applyAlignment="1" applyProtection="1">
      <alignment horizontal="center" vertical="center"/>
      <protection/>
    </xf>
    <xf numFmtId="197" fontId="2" fillId="0" borderId="109" xfId="55" applyNumberFormat="1" applyFont="1" applyFill="1" applyBorder="1" applyAlignment="1" applyProtection="1">
      <alignment horizontal="right" vertical="center" wrapText="1"/>
      <protection/>
    </xf>
    <xf numFmtId="195" fontId="2" fillId="0" borderId="117" xfId="55" applyNumberFormat="1" applyFont="1" applyFill="1" applyBorder="1" applyAlignment="1" applyProtection="1">
      <alignment horizontal="center" vertical="center"/>
      <protection/>
    </xf>
    <xf numFmtId="197" fontId="2" fillId="0" borderId="116" xfId="55" applyNumberFormat="1" applyFont="1" applyFill="1" applyBorder="1" applyAlignment="1" applyProtection="1">
      <alignment horizontal="center" vertical="center"/>
      <protection/>
    </xf>
    <xf numFmtId="197" fontId="2" fillId="0" borderId="128" xfId="55" applyNumberFormat="1" applyFont="1" applyFill="1" applyBorder="1" applyAlignment="1" applyProtection="1">
      <alignment horizontal="center" vertical="center"/>
      <protection/>
    </xf>
    <xf numFmtId="197" fontId="2" fillId="0" borderId="109" xfId="55" applyNumberFormat="1" applyFont="1" applyFill="1" applyBorder="1" applyAlignment="1" applyProtection="1">
      <alignment horizontal="center" vertical="center"/>
      <protection/>
    </xf>
    <xf numFmtId="49" fontId="2" fillId="0" borderId="164" xfId="55" applyNumberFormat="1" applyFont="1" applyFill="1" applyBorder="1" applyAlignment="1">
      <alignment horizontal="right" vertical="center" wrapText="1"/>
      <protection/>
    </xf>
    <xf numFmtId="0" fontId="2" fillId="0" borderId="165" xfId="55" applyNumberFormat="1" applyFont="1" applyFill="1" applyBorder="1" applyAlignment="1" applyProtection="1">
      <alignment horizontal="center" vertical="center"/>
      <protection/>
    </xf>
    <xf numFmtId="0" fontId="2" fillId="0" borderId="166" xfId="55" applyNumberFormat="1" applyFont="1" applyFill="1" applyBorder="1" applyAlignment="1" applyProtection="1">
      <alignment horizontal="center" vertical="center"/>
      <protection/>
    </xf>
    <xf numFmtId="0" fontId="2" fillId="0" borderId="167" xfId="55" applyNumberFormat="1" applyFont="1" applyFill="1" applyBorder="1" applyAlignment="1" applyProtection="1">
      <alignment horizontal="center" vertical="center"/>
      <protection/>
    </xf>
    <xf numFmtId="195" fontId="2" fillId="0" borderId="127" xfId="55" applyNumberFormat="1" applyFont="1" applyFill="1" applyBorder="1" applyAlignment="1" applyProtection="1">
      <alignment horizontal="center" vertical="center"/>
      <protection/>
    </xf>
    <xf numFmtId="197" fontId="2" fillId="0" borderId="165" xfId="55" applyNumberFormat="1" applyFont="1" applyFill="1" applyBorder="1" applyAlignment="1" applyProtection="1">
      <alignment horizontal="center" vertical="center"/>
      <protection/>
    </xf>
    <xf numFmtId="197" fontId="2" fillId="0" borderId="168" xfId="55" applyNumberFormat="1" applyFont="1" applyFill="1" applyBorder="1" applyAlignment="1" applyProtection="1">
      <alignment horizontal="center" vertical="center"/>
      <protection/>
    </xf>
    <xf numFmtId="197" fontId="2" fillId="0" borderId="166" xfId="55" applyNumberFormat="1" applyFont="1" applyFill="1" applyBorder="1" applyAlignment="1" applyProtection="1">
      <alignment horizontal="center" vertical="center"/>
      <protection/>
    </xf>
    <xf numFmtId="197" fontId="2" fillId="0" borderId="167" xfId="55" applyNumberFormat="1" applyFont="1" applyFill="1" applyBorder="1" applyAlignment="1" applyProtection="1">
      <alignment horizontal="center" vertical="center"/>
      <protection/>
    </xf>
    <xf numFmtId="0" fontId="2" fillId="0" borderId="169" xfId="55" applyNumberFormat="1" applyFont="1" applyFill="1" applyBorder="1" applyAlignment="1" applyProtection="1">
      <alignment horizontal="center" vertical="center"/>
      <protection/>
    </xf>
    <xf numFmtId="190" fontId="5" fillId="0" borderId="170" xfId="0" applyNumberFormat="1" applyFont="1" applyFill="1" applyBorder="1" applyAlignment="1" applyProtection="1">
      <alignment horizontal="center" vertical="center"/>
      <protection/>
    </xf>
    <xf numFmtId="1" fontId="5" fillId="0" borderId="170" xfId="0" applyNumberFormat="1" applyFont="1" applyFill="1" applyBorder="1" applyAlignment="1" applyProtection="1">
      <alignment horizontal="center" vertical="center"/>
      <protection/>
    </xf>
    <xf numFmtId="1" fontId="5" fillId="0" borderId="171" xfId="0" applyNumberFormat="1" applyFont="1" applyFill="1" applyBorder="1" applyAlignment="1" applyProtection="1">
      <alignment horizontal="center" vertical="center"/>
      <protection/>
    </xf>
    <xf numFmtId="190" fontId="5" fillId="0" borderId="172" xfId="0" applyNumberFormat="1" applyFont="1" applyFill="1" applyBorder="1" applyAlignment="1" applyProtection="1">
      <alignment horizontal="center" vertical="center"/>
      <protection/>
    </xf>
    <xf numFmtId="190" fontId="5" fillId="0" borderId="155" xfId="0" applyNumberFormat="1" applyFont="1" applyFill="1" applyBorder="1" applyAlignment="1" applyProtection="1">
      <alignment horizontal="center" vertical="center"/>
      <protection/>
    </xf>
    <xf numFmtId="0" fontId="5" fillId="0" borderId="161" xfId="0" applyFont="1" applyFill="1" applyBorder="1" applyAlignment="1">
      <alignment vertical="center" wrapText="1"/>
    </xf>
    <xf numFmtId="190" fontId="5" fillId="0" borderId="14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3" xfId="0" applyFont="1" applyFill="1" applyBorder="1" applyAlignment="1" applyProtection="1">
      <alignment horizontal="center" vertical="center" wrapText="1"/>
      <protection hidden="1"/>
    </xf>
    <xf numFmtId="0" fontId="5" fillId="0" borderId="111" xfId="0" applyFont="1" applyFill="1" applyBorder="1" applyAlignment="1" applyProtection="1">
      <alignment horizontal="center" vertical="center" wrapText="1"/>
      <protection hidden="1"/>
    </xf>
    <xf numFmtId="0" fontId="5" fillId="0" borderId="111" xfId="0" applyFont="1" applyFill="1" applyBorder="1" applyAlignment="1" applyProtection="1">
      <alignment horizontal="center" vertical="center" wrapText="1"/>
      <protection locked="0"/>
    </xf>
    <xf numFmtId="0" fontId="5" fillId="0" borderId="132" xfId="0" applyFont="1" applyFill="1" applyBorder="1" applyAlignment="1" applyProtection="1">
      <alignment horizontal="center" vertical="center" wrapText="1"/>
      <protection hidden="1"/>
    </xf>
    <xf numFmtId="1" fontId="2" fillId="0" borderId="133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3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27" xfId="0" applyNumberFormat="1" applyFont="1" applyFill="1" applyBorder="1" applyAlignment="1" applyProtection="1">
      <alignment horizontal="center" vertical="center"/>
      <protection/>
    </xf>
    <xf numFmtId="0" fontId="5" fillId="0" borderId="117" xfId="0" applyFont="1" applyFill="1" applyBorder="1" applyAlignment="1">
      <alignment horizontal="left" vertical="center" wrapText="1"/>
    </xf>
    <xf numFmtId="0" fontId="5" fillId="0" borderId="109" xfId="0" applyFont="1" applyFill="1" applyBorder="1" applyAlignment="1" applyProtection="1">
      <alignment horizontal="center" vertical="center" wrapText="1"/>
      <protection hidden="1"/>
    </xf>
    <xf numFmtId="0" fontId="15" fillId="0" borderId="116" xfId="0" applyFont="1" applyFill="1" applyBorder="1" applyAlignment="1">
      <alignment horizontal="center" vertical="center" wrapText="1"/>
    </xf>
    <xf numFmtId="0" fontId="5" fillId="0" borderId="145" xfId="0" applyNumberFormat="1" applyFont="1" applyFill="1" applyBorder="1" applyAlignment="1" applyProtection="1">
      <alignment horizontal="center" vertical="center"/>
      <protection/>
    </xf>
    <xf numFmtId="49" fontId="5" fillId="0" borderId="149" xfId="0" applyNumberFormat="1" applyFont="1" applyFill="1" applyBorder="1" applyAlignment="1" applyProtection="1">
      <alignment horizontal="left" vertical="center" wrapText="1"/>
      <protection/>
    </xf>
    <xf numFmtId="189" fontId="2" fillId="0" borderId="173" xfId="0" applyNumberFormat="1" applyFont="1" applyFill="1" applyBorder="1" applyAlignment="1" applyProtection="1">
      <alignment horizontal="center" vertical="center"/>
      <protection/>
    </xf>
    <xf numFmtId="0" fontId="2" fillId="0" borderId="174" xfId="0" applyNumberFormat="1" applyFont="1" applyFill="1" applyBorder="1" applyAlignment="1">
      <alignment horizontal="center" vertical="center" wrapText="1"/>
    </xf>
    <xf numFmtId="189" fontId="2" fillId="0" borderId="174" xfId="0" applyNumberFormat="1" applyFont="1" applyFill="1" applyBorder="1" applyAlignment="1" applyProtection="1">
      <alignment horizontal="center" vertical="center"/>
      <protection/>
    </xf>
    <xf numFmtId="189" fontId="2" fillId="0" borderId="175" xfId="0" applyNumberFormat="1" applyFont="1" applyFill="1" applyBorder="1" applyAlignment="1" applyProtection="1">
      <alignment horizontal="center" vertical="center"/>
      <protection/>
    </xf>
    <xf numFmtId="193" fontId="2" fillId="0" borderId="109" xfId="0" applyNumberFormat="1" applyFont="1" applyFill="1" applyBorder="1" applyAlignment="1" applyProtection="1">
      <alignment horizontal="center" vertical="center" wrapText="1"/>
      <protection/>
    </xf>
    <xf numFmtId="193" fontId="2" fillId="0" borderId="110" xfId="0" applyNumberFormat="1" applyFont="1" applyFill="1" applyBorder="1" applyAlignment="1" applyProtection="1">
      <alignment horizontal="center" vertical="center" wrapText="1"/>
      <protection/>
    </xf>
    <xf numFmtId="193" fontId="2" fillId="0" borderId="128" xfId="0" applyNumberFormat="1" applyFont="1" applyFill="1" applyBorder="1" applyAlignment="1" applyProtection="1">
      <alignment horizontal="center" vertical="center" wrapText="1"/>
      <protection/>
    </xf>
    <xf numFmtId="49" fontId="5" fillId="0" borderId="176" xfId="0" applyNumberFormat="1" applyFont="1" applyFill="1" applyBorder="1" applyAlignment="1" applyProtection="1">
      <alignment horizontal="center" vertical="center"/>
      <protection/>
    </xf>
    <xf numFmtId="193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148" xfId="0" applyNumberFormat="1" applyFont="1" applyFill="1" applyBorder="1" applyAlignment="1" applyProtection="1">
      <alignment horizontal="left" vertical="center" wrapText="1"/>
      <protection/>
    </xf>
    <xf numFmtId="189" fontId="2" fillId="0" borderId="139" xfId="0" applyNumberFormat="1" applyFont="1" applyFill="1" applyBorder="1" applyAlignment="1" applyProtection="1">
      <alignment horizontal="center" vertical="center"/>
      <protection/>
    </xf>
    <xf numFmtId="0" fontId="2" fillId="0" borderId="135" xfId="0" applyNumberFormat="1" applyFont="1" applyFill="1" applyBorder="1" applyAlignment="1">
      <alignment horizontal="center" vertical="center" wrapText="1"/>
    </xf>
    <xf numFmtId="189" fontId="2" fillId="0" borderId="135" xfId="0" applyNumberFormat="1" applyFont="1" applyFill="1" applyBorder="1" applyAlignment="1" applyProtection="1">
      <alignment horizontal="center" vertical="center"/>
      <protection/>
    </xf>
    <xf numFmtId="189" fontId="2" fillId="0" borderId="138" xfId="0" applyNumberFormat="1" applyFont="1" applyFill="1" applyBorder="1" applyAlignment="1" applyProtection="1">
      <alignment horizontal="center" vertical="center"/>
      <protection/>
    </xf>
    <xf numFmtId="193" fontId="2" fillId="0" borderId="135" xfId="0" applyNumberFormat="1" applyFont="1" applyFill="1" applyBorder="1" applyAlignment="1" applyProtection="1">
      <alignment horizontal="center" vertical="center" wrapText="1"/>
      <protection/>
    </xf>
    <xf numFmtId="193" fontId="2" fillId="0" borderId="136" xfId="0" applyNumberFormat="1" applyFont="1" applyFill="1" applyBorder="1" applyAlignment="1" applyProtection="1">
      <alignment horizontal="center" vertical="center" wrapText="1"/>
      <protection/>
    </xf>
    <xf numFmtId="193" fontId="2" fillId="0" borderId="134" xfId="0" applyNumberFormat="1" applyFont="1" applyFill="1" applyBorder="1" applyAlignment="1" applyProtection="1">
      <alignment horizontal="center" vertical="center" wrapText="1"/>
      <protection/>
    </xf>
    <xf numFmtId="0" fontId="2" fillId="0" borderId="112" xfId="0" applyFont="1" applyFill="1" applyBorder="1" applyAlignment="1">
      <alignment horizontal="center" vertical="center" wrapText="1"/>
    </xf>
    <xf numFmtId="0" fontId="5" fillId="0" borderId="160" xfId="0" applyFont="1" applyFill="1" applyBorder="1" applyAlignment="1">
      <alignment horizontal="left" vertical="center" wrapText="1"/>
    </xf>
    <xf numFmtId="189" fontId="5" fillId="0" borderId="113" xfId="0" applyNumberFormat="1" applyFont="1" applyFill="1" applyBorder="1" applyAlignment="1" applyProtection="1">
      <alignment horizontal="center" vertical="center"/>
      <protection/>
    </xf>
    <xf numFmtId="190" fontId="5" fillId="0" borderId="160" xfId="0" applyNumberFormat="1" applyFont="1" applyFill="1" applyBorder="1" applyAlignment="1" applyProtection="1">
      <alignment horizontal="center" vertical="center"/>
      <protection/>
    </xf>
    <xf numFmtId="1" fontId="5" fillId="0" borderId="162" xfId="0" applyNumberFormat="1" applyFont="1" applyFill="1" applyBorder="1" applyAlignment="1" applyProtection="1">
      <alignment horizontal="center" vertical="center"/>
      <protection/>
    </xf>
    <xf numFmtId="1" fontId="5" fillId="0" borderId="111" xfId="0" applyNumberFormat="1" applyFont="1" applyFill="1" applyBorder="1" applyAlignment="1" applyProtection="1">
      <alignment horizontal="center" vertical="center"/>
      <protection/>
    </xf>
    <xf numFmtId="1" fontId="5" fillId="0" borderId="113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49" fontId="5" fillId="0" borderId="117" xfId="0" applyNumberFormat="1" applyFont="1" applyFill="1" applyBorder="1" applyAlignment="1" applyProtection="1">
      <alignment horizontal="center" vertical="center" wrapText="1"/>
      <protection/>
    </xf>
    <xf numFmtId="0" fontId="5" fillId="0" borderId="126" xfId="0" applyFont="1" applyFill="1" applyBorder="1" applyAlignment="1">
      <alignment horizontal="left" vertical="center" wrapText="1"/>
    </xf>
    <xf numFmtId="189" fontId="11" fillId="0" borderId="128" xfId="0" applyNumberFormat="1" applyFont="1" applyFill="1" applyBorder="1" applyAlignment="1" applyProtection="1">
      <alignment horizontal="center" vertical="center" wrapText="1"/>
      <protection/>
    </xf>
    <xf numFmtId="189" fontId="11" fillId="0" borderId="109" xfId="0" applyNumberFormat="1" applyFont="1" applyFill="1" applyBorder="1" applyAlignment="1" applyProtection="1">
      <alignment horizontal="center" vertical="center" wrapText="1"/>
      <protection/>
    </xf>
    <xf numFmtId="189" fontId="11" fillId="0" borderId="110" xfId="0" applyNumberFormat="1" applyFont="1" applyFill="1" applyBorder="1" applyAlignment="1" applyProtection="1">
      <alignment horizontal="center" vertical="center" wrapText="1"/>
      <protection/>
    </xf>
    <xf numFmtId="192" fontId="5" fillId="0" borderId="126" xfId="0" applyNumberFormat="1" applyFont="1" applyFill="1" applyBorder="1" applyAlignment="1" applyProtection="1">
      <alignment horizontal="center" vertical="center" wrapText="1"/>
      <protection/>
    </xf>
    <xf numFmtId="193" fontId="5" fillId="0" borderId="128" xfId="0" applyNumberFormat="1" applyFont="1" applyFill="1" applyBorder="1" applyAlignment="1" applyProtection="1">
      <alignment horizontal="center" vertical="center" wrapText="1"/>
      <protection/>
    </xf>
    <xf numFmtId="1" fontId="5" fillId="0" borderId="109" xfId="0" applyNumberFormat="1" applyFont="1" applyFill="1" applyBorder="1" applyAlignment="1" applyProtection="1">
      <alignment horizontal="center" vertical="center"/>
      <protection/>
    </xf>
    <xf numFmtId="193" fontId="5" fillId="0" borderId="109" xfId="0" applyNumberFormat="1" applyFont="1" applyFill="1" applyBorder="1" applyAlignment="1" applyProtection="1">
      <alignment horizontal="center" vertical="center" wrapText="1"/>
      <protection/>
    </xf>
    <xf numFmtId="193" fontId="5" fillId="0" borderId="110" xfId="0" applyNumberFormat="1" applyFont="1" applyFill="1" applyBorder="1" applyAlignment="1" applyProtection="1">
      <alignment horizontal="center" vertical="center" wrapText="1"/>
      <protection/>
    </xf>
    <xf numFmtId="0" fontId="0" fillId="0" borderId="85" xfId="0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0" fontId="0" fillId="0" borderId="116" xfId="0" applyFont="1" applyFill="1" applyBorder="1" applyAlignment="1">
      <alignment horizontal="center" vertical="center" wrapText="1"/>
    </xf>
    <xf numFmtId="0" fontId="5" fillId="0" borderId="126" xfId="0" applyFont="1" applyFill="1" applyBorder="1" applyAlignment="1">
      <alignment wrapText="1"/>
    </xf>
    <xf numFmtId="49" fontId="2" fillId="0" borderId="112" xfId="0" applyNumberFormat="1" applyFont="1" applyFill="1" applyBorder="1" applyAlignment="1">
      <alignment horizontal="center" vertical="center" wrapText="1"/>
    </xf>
    <xf numFmtId="188" fontId="2" fillId="0" borderId="114" xfId="0" applyNumberFormat="1" applyFont="1" applyFill="1" applyBorder="1" applyAlignment="1" applyProtection="1">
      <alignment horizontal="center" vertical="center" wrapText="1"/>
      <protection/>
    </xf>
    <xf numFmtId="190" fontId="5" fillId="0" borderId="177" xfId="0" applyNumberFormat="1" applyFont="1" applyFill="1" applyBorder="1" applyAlignment="1" applyProtection="1">
      <alignment horizontal="center" vertical="center"/>
      <protection/>
    </xf>
    <xf numFmtId="1" fontId="5" fillId="0" borderId="146" xfId="0" applyNumberFormat="1" applyFont="1" applyFill="1" applyBorder="1" applyAlignment="1" applyProtection="1">
      <alignment horizontal="center" vertical="center"/>
      <protection/>
    </xf>
    <xf numFmtId="1" fontId="5" fillId="0" borderId="112" xfId="0" applyNumberFormat="1" applyFont="1" applyFill="1" applyBorder="1" applyAlignment="1" applyProtection="1">
      <alignment horizontal="center" vertical="center"/>
      <protection/>
    </xf>
    <xf numFmtId="1" fontId="5" fillId="0" borderId="114" xfId="0" applyNumberFormat="1" applyFont="1" applyFill="1" applyBorder="1" applyAlignment="1" applyProtection="1">
      <alignment horizontal="center" vertical="center"/>
      <protection/>
    </xf>
    <xf numFmtId="1" fontId="2" fillId="0" borderId="59" xfId="0" applyNumberFormat="1" applyFont="1" applyFill="1" applyBorder="1" applyAlignment="1">
      <alignment horizontal="center" vertical="center" wrapText="1"/>
    </xf>
    <xf numFmtId="1" fontId="2" fillId="0" borderId="60" xfId="0" applyNumberFormat="1" applyFont="1" applyFill="1" applyBorder="1" applyAlignment="1">
      <alignment horizontal="center" vertical="center" wrapText="1"/>
    </xf>
    <xf numFmtId="190" fontId="5" fillId="0" borderId="98" xfId="0" applyNumberFormat="1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>
      <alignment horizontal="center" vertical="center" wrapText="1"/>
    </xf>
    <xf numFmtId="193" fontId="5" fillId="0" borderId="34" xfId="0" applyNumberFormat="1" applyFont="1" applyFill="1" applyBorder="1" applyAlignment="1">
      <alignment horizontal="center" vertical="center" wrapText="1"/>
    </xf>
    <xf numFmtId="190" fontId="5" fillId="0" borderId="178" xfId="0" applyNumberFormat="1" applyFont="1" applyFill="1" applyBorder="1" applyAlignment="1" applyProtection="1">
      <alignment horizontal="center" vertical="center"/>
      <protection/>
    </xf>
    <xf numFmtId="190" fontId="5" fillId="0" borderId="179" xfId="0" applyNumberFormat="1" applyFont="1" applyFill="1" applyBorder="1" applyAlignment="1" applyProtection="1">
      <alignment horizontal="center" vertical="center"/>
      <protection/>
    </xf>
    <xf numFmtId="190" fontId="32" fillId="0" borderId="180" xfId="0" applyNumberFormat="1" applyFont="1" applyFill="1" applyBorder="1" applyAlignment="1" applyProtection="1">
      <alignment horizontal="center" vertical="center"/>
      <protection/>
    </xf>
    <xf numFmtId="190" fontId="32" fillId="0" borderId="181" xfId="0" applyNumberFormat="1" applyFont="1" applyFill="1" applyBorder="1" applyAlignment="1" applyProtection="1">
      <alignment horizontal="center" vertical="center"/>
      <protection/>
    </xf>
    <xf numFmtId="190" fontId="32" fillId="0" borderId="182" xfId="0" applyNumberFormat="1" applyFont="1" applyFill="1" applyBorder="1" applyAlignment="1" applyProtection="1">
      <alignment horizontal="center" vertical="center"/>
      <protection/>
    </xf>
    <xf numFmtId="0" fontId="5" fillId="0" borderId="183" xfId="0" applyFont="1" applyFill="1" applyBorder="1" applyAlignment="1">
      <alignment vertical="center" wrapText="1"/>
    </xf>
    <xf numFmtId="0" fontId="2" fillId="0" borderId="139" xfId="0" applyNumberFormat="1" applyFont="1" applyFill="1" applyBorder="1" applyAlignment="1">
      <alignment horizontal="center" vertical="center" wrapText="1"/>
    </xf>
    <xf numFmtId="190" fontId="5" fillId="0" borderId="183" xfId="0" applyNumberFormat="1" applyFont="1" applyFill="1" applyBorder="1" applyAlignment="1" applyProtection="1">
      <alignment horizontal="center" vertical="center"/>
      <protection/>
    </xf>
    <xf numFmtId="0" fontId="5" fillId="0" borderId="139" xfId="0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center" vertical="center" wrapText="1"/>
    </xf>
    <xf numFmtId="0" fontId="5" fillId="0" borderId="147" xfId="0" applyFont="1" applyFill="1" applyBorder="1" applyAlignment="1">
      <alignment horizontal="left" vertical="top" wrapText="1"/>
    </xf>
    <xf numFmtId="0" fontId="5" fillId="0" borderId="184" xfId="0" applyFont="1" applyFill="1" applyBorder="1" applyAlignment="1">
      <alignment horizontal="left" vertical="top" wrapText="1"/>
    </xf>
    <xf numFmtId="188" fontId="2" fillId="0" borderId="151" xfId="0" applyNumberFormat="1" applyFont="1" applyFill="1" applyBorder="1" applyAlignment="1" applyProtection="1">
      <alignment vertical="center"/>
      <protection/>
    </xf>
    <xf numFmtId="188" fontId="2" fillId="0" borderId="152" xfId="0" applyNumberFormat="1" applyFont="1" applyFill="1" applyBorder="1" applyAlignment="1" applyProtection="1">
      <alignment vertical="center"/>
      <protection/>
    </xf>
    <xf numFmtId="190" fontId="5" fillId="0" borderId="185" xfId="0" applyNumberFormat="1" applyFont="1" applyFill="1" applyBorder="1" applyAlignment="1" applyProtection="1">
      <alignment horizontal="center" vertical="center"/>
      <protection/>
    </xf>
    <xf numFmtId="49" fontId="5" fillId="0" borderId="186" xfId="0" applyNumberFormat="1" applyFont="1" applyFill="1" applyBorder="1" applyAlignment="1" applyProtection="1">
      <alignment horizontal="center" vertical="center"/>
      <protection/>
    </xf>
    <xf numFmtId="189" fontId="5" fillId="0" borderId="121" xfId="0" applyNumberFormat="1" applyFont="1" applyFill="1" applyBorder="1" applyAlignment="1" applyProtection="1">
      <alignment horizontal="left" vertical="center"/>
      <protection/>
    </xf>
    <xf numFmtId="189" fontId="8" fillId="0" borderId="187" xfId="0" applyNumberFormat="1" applyFont="1" applyFill="1" applyBorder="1" applyAlignment="1" applyProtection="1">
      <alignment horizontal="center" vertical="center"/>
      <protection/>
    </xf>
    <xf numFmtId="189" fontId="8" fillId="0" borderId="188" xfId="0" applyNumberFormat="1" applyFont="1" applyFill="1" applyBorder="1" applyAlignment="1" applyProtection="1">
      <alignment horizontal="center" vertical="center"/>
      <protection/>
    </xf>
    <xf numFmtId="189" fontId="8" fillId="0" borderId="189" xfId="0" applyNumberFormat="1" applyFont="1" applyFill="1" applyBorder="1" applyAlignment="1" applyProtection="1">
      <alignment horizontal="center" vertical="center"/>
      <protection/>
    </xf>
    <xf numFmtId="192" fontId="5" fillId="0" borderId="121" xfId="0" applyNumberFormat="1" applyFont="1" applyFill="1" applyBorder="1" applyAlignment="1" applyProtection="1">
      <alignment horizontal="center" vertical="center"/>
      <protection/>
    </xf>
    <xf numFmtId="0" fontId="5" fillId="0" borderId="187" xfId="0" applyFont="1" applyFill="1" applyBorder="1" applyAlignment="1">
      <alignment horizontal="center" vertical="center" wrapText="1"/>
    </xf>
    <xf numFmtId="192" fontId="5" fillId="0" borderId="188" xfId="0" applyNumberFormat="1" applyFont="1" applyFill="1" applyBorder="1" applyAlignment="1" applyProtection="1">
      <alignment horizontal="center" vertical="center"/>
      <protection/>
    </xf>
    <xf numFmtId="193" fontId="5" fillId="0" borderId="189" xfId="0" applyNumberFormat="1" applyFont="1" applyFill="1" applyBorder="1" applyAlignment="1" applyProtection="1">
      <alignment horizontal="center" vertical="center"/>
      <protection/>
    </xf>
    <xf numFmtId="193" fontId="5" fillId="0" borderId="190" xfId="0" applyNumberFormat="1" applyFont="1" applyFill="1" applyBorder="1" applyAlignment="1" applyProtection="1">
      <alignment horizontal="center" vertical="center" wrapText="1"/>
      <protection/>
    </xf>
    <xf numFmtId="193" fontId="5" fillId="0" borderId="188" xfId="0" applyNumberFormat="1" applyFont="1" applyFill="1" applyBorder="1" applyAlignment="1" applyProtection="1">
      <alignment horizontal="center" vertical="center" wrapText="1"/>
      <protection/>
    </xf>
    <xf numFmtId="193" fontId="5" fillId="0" borderId="189" xfId="0" applyNumberFormat="1" applyFont="1" applyFill="1" applyBorder="1" applyAlignment="1" applyProtection="1">
      <alignment horizontal="center" vertical="center" wrapText="1"/>
      <protection/>
    </xf>
    <xf numFmtId="193" fontId="5" fillId="0" borderId="172" xfId="0" applyNumberFormat="1" applyFont="1" applyFill="1" applyBorder="1" applyAlignment="1" applyProtection="1">
      <alignment horizontal="center" vertical="center" wrapText="1"/>
      <protection/>
    </xf>
    <xf numFmtId="188" fontId="2" fillId="0" borderId="154" xfId="0" applyNumberFormat="1" applyFont="1" applyFill="1" applyBorder="1" applyAlignment="1" applyProtection="1">
      <alignment vertical="center"/>
      <protection/>
    </xf>
    <xf numFmtId="188" fontId="2" fillId="0" borderId="155" xfId="0" applyNumberFormat="1" applyFont="1" applyFill="1" applyBorder="1" applyAlignment="1" applyProtection="1">
      <alignment vertical="center"/>
      <protection/>
    </xf>
    <xf numFmtId="1" fontId="5" fillId="0" borderId="185" xfId="0" applyNumberFormat="1" applyFont="1" applyFill="1" applyBorder="1" applyAlignment="1" applyProtection="1">
      <alignment horizontal="center" vertical="center"/>
      <protection/>
    </xf>
    <xf numFmtId="190" fontId="5" fillId="0" borderId="184" xfId="0" applyNumberFormat="1" applyFont="1" applyFill="1" applyBorder="1" applyAlignment="1" applyProtection="1">
      <alignment horizontal="center" vertical="center"/>
      <protection/>
    </xf>
    <xf numFmtId="190" fontId="5" fillId="0" borderId="151" xfId="0" applyNumberFormat="1" applyFont="1" applyFill="1" applyBorder="1" applyAlignment="1" applyProtection="1">
      <alignment horizontal="center" vertical="center"/>
      <protection/>
    </xf>
    <xf numFmtId="190" fontId="5" fillId="0" borderId="143" xfId="0" applyNumberFormat="1" applyFont="1" applyFill="1" applyBorder="1" applyAlignment="1" applyProtection="1">
      <alignment horizontal="center" vertical="center"/>
      <protection/>
    </xf>
    <xf numFmtId="190" fontId="5" fillId="0" borderId="191" xfId="0" applyNumberFormat="1" applyFont="1" applyFill="1" applyBorder="1" applyAlignment="1" applyProtection="1">
      <alignment horizontal="center" vertical="center"/>
      <protection/>
    </xf>
    <xf numFmtId="190" fontId="5" fillId="0" borderId="122" xfId="0" applyNumberFormat="1" applyFont="1" applyFill="1" applyBorder="1" applyAlignment="1" applyProtection="1">
      <alignment horizontal="center" vertical="center"/>
      <protection/>
    </xf>
    <xf numFmtId="190" fontId="5" fillId="0" borderId="123" xfId="0" applyNumberFormat="1" applyFont="1" applyFill="1" applyBorder="1" applyAlignment="1" applyProtection="1">
      <alignment horizontal="center" vertical="center"/>
      <protection/>
    </xf>
    <xf numFmtId="190" fontId="8" fillId="0" borderId="154" xfId="0" applyNumberFormat="1" applyFont="1" applyFill="1" applyBorder="1" applyAlignment="1" applyProtection="1">
      <alignment horizontal="center" vertical="center"/>
      <protection/>
    </xf>
    <xf numFmtId="190" fontId="8" fillId="0" borderId="155" xfId="0" applyNumberFormat="1" applyFont="1" applyFill="1" applyBorder="1" applyAlignment="1" applyProtection="1">
      <alignment horizontal="center" vertical="center"/>
      <protection/>
    </xf>
    <xf numFmtId="49" fontId="5" fillId="0" borderId="167" xfId="0" applyNumberFormat="1" applyFont="1" applyFill="1" applyBorder="1" applyAlignment="1" applyProtection="1">
      <alignment horizontal="center" vertical="center" wrapText="1"/>
      <protection/>
    </xf>
    <xf numFmtId="49" fontId="5" fillId="0" borderId="161" xfId="0" applyNumberFormat="1" applyFont="1" applyFill="1" applyBorder="1" applyAlignment="1">
      <alignment horizontal="left" vertical="center" wrapText="1"/>
    </xf>
    <xf numFmtId="0" fontId="2" fillId="0" borderId="192" xfId="0" applyFont="1" applyFill="1" applyBorder="1" applyAlignment="1">
      <alignment horizontal="center" vertical="center" wrapText="1"/>
    </xf>
    <xf numFmtId="0" fontId="2" fillId="0" borderId="193" xfId="0" applyFont="1" applyFill="1" applyBorder="1" applyAlignment="1">
      <alignment horizontal="center" vertical="center" wrapText="1"/>
    </xf>
    <xf numFmtId="0" fontId="5" fillId="0" borderId="193" xfId="0" applyFont="1" applyFill="1" applyBorder="1" applyAlignment="1">
      <alignment horizontal="center" vertical="center" wrapText="1"/>
    </xf>
    <xf numFmtId="0" fontId="5" fillId="0" borderId="194" xfId="0" applyFont="1" applyFill="1" applyBorder="1" applyAlignment="1">
      <alignment horizontal="center" vertical="center" wrapText="1"/>
    </xf>
    <xf numFmtId="190" fontId="5" fillId="0" borderId="127" xfId="0" applyNumberFormat="1" applyFont="1" applyFill="1" applyBorder="1" applyAlignment="1" applyProtection="1">
      <alignment horizontal="center" vertical="center"/>
      <protection/>
    </xf>
    <xf numFmtId="0" fontId="5" fillId="0" borderId="195" xfId="0" applyFont="1" applyFill="1" applyBorder="1" applyAlignment="1">
      <alignment horizontal="center" vertical="center" wrapText="1"/>
    </xf>
    <xf numFmtId="188" fontId="5" fillId="0" borderId="194" xfId="0" applyNumberFormat="1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166" xfId="0" applyFont="1" applyFill="1" applyBorder="1" applyAlignment="1">
      <alignment horizontal="center" vertical="center" wrapText="1"/>
    </xf>
    <xf numFmtId="0" fontId="5" fillId="0" borderId="167" xfId="0" applyFont="1" applyFill="1" applyBorder="1" applyAlignment="1">
      <alignment horizontal="center" vertical="center" wrapText="1"/>
    </xf>
    <xf numFmtId="0" fontId="2" fillId="0" borderId="165" xfId="0" applyFont="1" applyFill="1" applyBorder="1" applyAlignment="1">
      <alignment horizontal="center" vertical="center" wrapText="1"/>
    </xf>
    <xf numFmtId="0" fontId="2" fillId="0" borderId="166" xfId="0" applyFont="1" applyFill="1" applyBorder="1" applyAlignment="1">
      <alignment horizontal="center" vertical="center" wrapText="1"/>
    </xf>
    <xf numFmtId="0" fontId="2" fillId="0" borderId="196" xfId="0" applyFont="1" applyFill="1" applyBorder="1" applyAlignment="1">
      <alignment horizontal="center" vertical="center" wrapText="1"/>
    </xf>
    <xf numFmtId="49" fontId="5" fillId="0" borderId="117" xfId="55" applyNumberFormat="1" applyFont="1" applyFill="1" applyBorder="1" applyAlignment="1" applyProtection="1">
      <alignment horizontal="center" vertical="center"/>
      <protection/>
    </xf>
    <xf numFmtId="49" fontId="5" fillId="0" borderId="117" xfId="5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90" fontId="5" fillId="0" borderId="117" xfId="0" applyNumberFormat="1" applyFont="1" applyFill="1" applyBorder="1" applyAlignment="1" applyProtection="1">
      <alignment horizontal="center" vertical="center"/>
      <protection/>
    </xf>
    <xf numFmtId="188" fontId="5" fillId="0" borderId="175" xfId="0" applyNumberFormat="1" applyFont="1" applyFill="1" applyBorder="1" applyAlignment="1">
      <alignment horizontal="center" vertical="center" wrapText="1"/>
    </xf>
    <xf numFmtId="0" fontId="5" fillId="0" borderId="110" xfId="0" applyFont="1" applyFill="1" applyBorder="1" applyAlignment="1">
      <alignment horizontal="center" vertical="center" wrapText="1"/>
    </xf>
    <xf numFmtId="0" fontId="2" fillId="0" borderId="191" xfId="0" applyFont="1" applyFill="1" applyBorder="1" applyAlignment="1">
      <alignment horizontal="center" vertical="center" wrapText="1"/>
    </xf>
    <xf numFmtId="0" fontId="5" fillId="0" borderId="197" xfId="0" applyFont="1" applyFill="1" applyBorder="1" applyAlignment="1">
      <alignment horizontal="center" vertical="center" wrapText="1"/>
    </xf>
    <xf numFmtId="49" fontId="5" fillId="0" borderId="163" xfId="0" applyNumberFormat="1" applyFont="1" applyFill="1" applyBorder="1" applyAlignment="1" applyProtection="1">
      <alignment horizontal="center" vertical="center" wrapText="1"/>
      <protection/>
    </xf>
    <xf numFmtId="0" fontId="5" fillId="0" borderId="198" xfId="0" applyFont="1" applyFill="1" applyBorder="1" applyAlignment="1">
      <alignment vertical="center"/>
    </xf>
    <xf numFmtId="0" fontId="2" fillId="0" borderId="199" xfId="0" applyFont="1" applyFill="1" applyBorder="1" applyAlignment="1">
      <alignment horizontal="center" vertical="center" wrapText="1"/>
    </xf>
    <xf numFmtId="0" fontId="2" fillId="0" borderId="174" xfId="0" applyFont="1" applyFill="1" applyBorder="1" applyAlignment="1">
      <alignment horizontal="center" vertical="center" wrapText="1"/>
    </xf>
    <xf numFmtId="0" fontId="2" fillId="0" borderId="175" xfId="0" applyFont="1" applyFill="1" applyBorder="1" applyAlignment="1">
      <alignment horizontal="center" vertical="center" wrapText="1"/>
    </xf>
    <xf numFmtId="190" fontId="5" fillId="0" borderId="200" xfId="0" applyNumberFormat="1" applyFont="1" applyFill="1" applyBorder="1" applyAlignment="1" applyProtection="1">
      <alignment horizontal="center" vertical="center"/>
      <protection/>
    </xf>
    <xf numFmtId="0" fontId="5" fillId="0" borderId="201" xfId="0" applyFont="1" applyFill="1" applyBorder="1" applyAlignment="1">
      <alignment horizontal="center" vertical="center" wrapText="1"/>
    </xf>
    <xf numFmtId="0" fontId="5" fillId="0" borderId="199" xfId="0" applyFont="1" applyFill="1" applyBorder="1" applyAlignment="1">
      <alignment horizontal="center" vertical="center" wrapText="1"/>
    </xf>
    <xf numFmtId="0" fontId="5" fillId="0" borderId="174" xfId="0" applyFont="1" applyFill="1" applyBorder="1" applyAlignment="1">
      <alignment horizontal="center" vertical="center" wrapText="1"/>
    </xf>
    <xf numFmtId="0" fontId="5" fillId="0" borderId="202" xfId="0" applyFont="1" applyFill="1" applyBorder="1" applyAlignment="1">
      <alignment horizontal="center" vertical="center" wrapText="1"/>
    </xf>
    <xf numFmtId="0" fontId="2" fillId="0" borderId="203" xfId="0" applyFont="1" applyFill="1" applyBorder="1" applyAlignment="1">
      <alignment horizontal="center" vertical="center" wrapText="1"/>
    </xf>
    <xf numFmtId="0" fontId="5" fillId="0" borderId="203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 wrapText="1"/>
    </xf>
    <xf numFmtId="1" fontId="5" fillId="0" borderId="98" xfId="0" applyNumberFormat="1" applyFont="1" applyFill="1" applyBorder="1" applyAlignment="1" applyProtection="1">
      <alignment horizontal="center" vertical="center"/>
      <protection/>
    </xf>
    <xf numFmtId="0" fontId="2" fillId="0" borderId="168" xfId="0" applyFont="1" applyFill="1" applyBorder="1" applyAlignment="1">
      <alignment horizontal="center" vertical="center" wrapText="1"/>
    </xf>
    <xf numFmtId="1" fontId="2" fillId="0" borderId="109" xfId="0" applyNumberFormat="1" applyFont="1" applyFill="1" applyBorder="1" applyAlignment="1" applyProtection="1">
      <alignment horizontal="center" vertical="center"/>
      <protection/>
    </xf>
    <xf numFmtId="190" fontId="2" fillId="0" borderId="133" xfId="0" applyNumberFormat="1" applyFont="1" applyFill="1" applyBorder="1" applyAlignment="1">
      <alignment horizontal="center" vertical="center" wrapText="1"/>
    </xf>
    <xf numFmtId="49" fontId="2" fillId="0" borderId="148" xfId="0" applyNumberFormat="1" applyFont="1" applyFill="1" applyBorder="1" applyAlignment="1" applyProtection="1">
      <alignment horizontal="center" vertical="center" wrapText="1"/>
      <protection/>
    </xf>
    <xf numFmtId="0" fontId="2" fillId="0" borderId="1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5" fillId="0" borderId="165" xfId="55" applyFont="1" applyFill="1" applyBorder="1" applyAlignment="1">
      <alignment horizontal="center" vertical="center" wrapText="1"/>
      <protection/>
    </xf>
    <xf numFmtId="0" fontId="5" fillId="0" borderId="166" xfId="55" applyFont="1" applyFill="1" applyBorder="1" applyAlignment="1">
      <alignment horizontal="center" vertical="center" wrapText="1"/>
      <protection/>
    </xf>
    <xf numFmtId="0" fontId="5" fillId="0" borderId="167" xfId="55" applyFont="1" applyFill="1" applyBorder="1" applyAlignment="1">
      <alignment horizontal="center" vertical="center" wrapText="1"/>
      <protection/>
    </xf>
    <xf numFmtId="0" fontId="2" fillId="0" borderId="191" xfId="55" applyFont="1" applyFill="1" applyBorder="1" applyAlignment="1">
      <alignment horizontal="center" vertical="center" wrapText="1"/>
      <protection/>
    </xf>
    <xf numFmtId="1" fontId="2" fillId="0" borderId="0" xfId="55" applyNumberFormat="1" applyFont="1" applyFill="1" applyBorder="1" applyAlignment="1">
      <alignment horizontal="center" vertical="center" wrapText="1"/>
      <protection/>
    </xf>
    <xf numFmtId="49" fontId="2" fillId="0" borderId="117" xfId="55" applyNumberFormat="1" applyFont="1" applyFill="1" applyBorder="1" applyAlignment="1">
      <alignment horizontal="right" vertical="center" wrapText="1"/>
      <protection/>
    </xf>
    <xf numFmtId="0" fontId="5" fillId="0" borderId="165" xfId="0" applyFont="1" applyFill="1" applyBorder="1" applyAlignment="1">
      <alignment horizontal="center" vertical="center" wrapText="1"/>
    </xf>
    <xf numFmtId="0" fontId="5" fillId="0" borderId="196" xfId="0" applyFont="1" applyFill="1" applyBorder="1" applyAlignment="1">
      <alignment horizontal="center" vertical="center" wrapText="1"/>
    </xf>
    <xf numFmtId="0" fontId="5" fillId="0" borderId="167" xfId="0" applyFont="1" applyFill="1" applyBorder="1" applyAlignment="1">
      <alignment horizontal="left" vertical="top" wrapText="1"/>
    </xf>
    <xf numFmtId="188" fontId="2" fillId="0" borderId="166" xfId="0" applyNumberFormat="1" applyFont="1" applyFill="1" applyBorder="1" applyAlignment="1" applyProtection="1">
      <alignment vertical="center"/>
      <protection/>
    </xf>
    <xf numFmtId="188" fontId="2" fillId="0" borderId="167" xfId="0" applyNumberFormat="1" applyFont="1" applyFill="1" applyBorder="1" applyAlignment="1" applyProtection="1">
      <alignment vertical="center"/>
      <protection/>
    </xf>
    <xf numFmtId="202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188" fontId="37" fillId="0" borderId="169" xfId="0" applyNumberFormat="1" applyFont="1" applyFill="1" applyBorder="1" applyAlignment="1" applyProtection="1">
      <alignment vertical="center"/>
      <protection/>
    </xf>
    <xf numFmtId="188" fontId="2" fillId="0" borderId="124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188" fontId="37" fillId="0" borderId="124" xfId="0" applyNumberFormat="1" applyFont="1" applyFill="1" applyBorder="1" applyAlignment="1" applyProtection="1">
      <alignment vertical="center"/>
      <protection/>
    </xf>
    <xf numFmtId="49" fontId="2" fillId="35" borderId="117" xfId="0" applyNumberFormat="1" applyFont="1" applyFill="1" applyBorder="1" applyAlignment="1">
      <alignment horizontal="right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8" fillId="35" borderId="36" xfId="0" applyNumberFormat="1" applyFont="1" applyFill="1" applyBorder="1" applyAlignment="1" applyProtection="1">
      <alignment horizontal="center" vertical="center"/>
      <protection/>
    </xf>
    <xf numFmtId="0" fontId="5" fillId="35" borderId="124" xfId="0" applyNumberFormat="1" applyFont="1" applyFill="1" applyBorder="1" applyAlignment="1" applyProtection="1">
      <alignment horizontal="left" vertical="center" wrapText="1"/>
      <protection locked="0"/>
    </xf>
    <xf numFmtId="0" fontId="2" fillId="35" borderId="116" xfId="0" applyNumberFormat="1" applyFont="1" applyFill="1" applyBorder="1" applyAlignment="1">
      <alignment horizontal="center" vertical="center" wrapText="1"/>
    </xf>
    <xf numFmtId="0" fontId="2" fillId="35" borderId="109" xfId="0" applyNumberFormat="1" applyFont="1" applyFill="1" applyBorder="1" applyAlignment="1">
      <alignment horizontal="center" vertical="center" wrapText="1"/>
    </xf>
    <xf numFmtId="0" fontId="2" fillId="35" borderId="145" xfId="0" applyNumberFormat="1" applyFont="1" applyFill="1" applyBorder="1" applyAlignment="1">
      <alignment horizontal="center" vertical="center" wrapText="1"/>
    </xf>
    <xf numFmtId="190" fontId="5" fillId="35" borderId="144" xfId="0" applyNumberFormat="1" applyFont="1" applyFill="1" applyBorder="1" applyAlignment="1" applyProtection="1">
      <alignment horizontal="center" vertical="center"/>
      <protection/>
    </xf>
    <xf numFmtId="0" fontId="2" fillId="35" borderId="168" xfId="0" applyNumberFormat="1" applyFont="1" applyFill="1" applyBorder="1" applyAlignment="1" applyProtection="1">
      <alignment horizontal="center" vertical="center"/>
      <protection/>
    </xf>
    <xf numFmtId="49" fontId="2" fillId="35" borderId="166" xfId="0" applyNumberFormat="1" applyFont="1" applyFill="1" applyBorder="1" applyAlignment="1" applyProtection="1">
      <alignment horizontal="center" vertical="center"/>
      <protection/>
    </xf>
    <xf numFmtId="49" fontId="2" fillId="35" borderId="196" xfId="0" applyNumberFormat="1" applyFont="1" applyFill="1" applyBorder="1" applyAlignment="1" applyProtection="1">
      <alignment horizontal="center" vertical="center"/>
      <protection/>
    </xf>
    <xf numFmtId="190" fontId="2" fillId="35" borderId="204" xfId="0" applyNumberFormat="1" applyFont="1" applyFill="1" applyBorder="1" applyAlignment="1" applyProtection="1">
      <alignment horizontal="center" vertical="center"/>
      <protection/>
    </xf>
    <xf numFmtId="0" fontId="5" fillId="35" borderId="144" xfId="0" applyNumberFormat="1" applyFont="1" applyFill="1" applyBorder="1" applyAlignment="1" applyProtection="1">
      <alignment horizontal="left" vertical="center" wrapText="1"/>
      <protection locked="0"/>
    </xf>
    <xf numFmtId="0" fontId="2" fillId="35" borderId="201" xfId="0" applyNumberFormat="1" applyFont="1" applyFill="1" applyBorder="1" applyAlignment="1">
      <alignment horizontal="center" vertical="center" wrapText="1"/>
    </xf>
    <xf numFmtId="0" fontId="2" fillId="35" borderId="112" xfId="0" applyNumberFormat="1" applyFont="1" applyFill="1" applyBorder="1" applyAlignment="1">
      <alignment horizontal="center" vertical="center" wrapText="1"/>
    </xf>
    <xf numFmtId="0" fontId="2" fillId="35" borderId="147" xfId="0" applyNumberFormat="1" applyFont="1" applyFill="1" applyBorder="1" applyAlignment="1">
      <alignment horizontal="center" vertical="center" wrapText="1"/>
    </xf>
    <xf numFmtId="190" fontId="5" fillId="35" borderId="144" xfId="0" applyNumberFormat="1" applyFont="1" applyFill="1" applyBorder="1" applyAlignment="1" applyProtection="1">
      <alignment horizontal="center" vertical="center" wrapText="1"/>
      <protection locked="0"/>
    </xf>
    <xf numFmtId="195" fontId="5" fillId="35" borderId="144" xfId="55" applyNumberFormat="1" applyFont="1" applyFill="1" applyBorder="1" applyAlignment="1" applyProtection="1">
      <alignment horizontal="center" vertical="center"/>
      <protection/>
    </xf>
    <xf numFmtId="195" fontId="2" fillId="35" borderId="144" xfId="55" applyNumberFormat="1" applyFont="1" applyFill="1" applyBorder="1" applyAlignment="1" applyProtection="1">
      <alignment horizontal="center" vertical="center"/>
      <protection/>
    </xf>
    <xf numFmtId="0" fontId="5" fillId="35" borderId="127" xfId="0" applyFont="1" applyFill="1" applyBorder="1" applyAlignment="1">
      <alignment horizontal="left" vertical="center" wrapText="1"/>
    </xf>
    <xf numFmtId="0" fontId="2" fillId="35" borderId="165" xfId="0" applyNumberFormat="1" applyFont="1" applyFill="1" applyBorder="1" applyAlignment="1">
      <alignment horizontal="center" vertical="center" wrapText="1"/>
    </xf>
    <xf numFmtId="0" fontId="2" fillId="35" borderId="166" xfId="0" applyNumberFormat="1" applyFont="1" applyFill="1" applyBorder="1" applyAlignment="1">
      <alignment horizontal="center" vertical="center" wrapText="1"/>
    </xf>
    <xf numFmtId="0" fontId="2" fillId="35" borderId="196" xfId="0" applyNumberFormat="1" applyFont="1" applyFill="1" applyBorder="1" applyAlignment="1">
      <alignment horizontal="center" vertical="center" wrapText="1"/>
    </xf>
    <xf numFmtId="192" fontId="3" fillId="0" borderId="0" xfId="55" applyNumberFormat="1" applyFont="1" applyFill="1" applyBorder="1" applyAlignment="1" applyProtection="1">
      <alignment vertical="center"/>
      <protection/>
    </xf>
    <xf numFmtId="188" fontId="74" fillId="0" borderId="0" xfId="0" applyNumberFormat="1" applyFont="1" applyFill="1" applyBorder="1" applyAlignment="1" applyProtection="1">
      <alignment vertical="center"/>
      <protection/>
    </xf>
    <xf numFmtId="192" fontId="75" fillId="0" borderId="87" xfId="0" applyNumberFormat="1" applyFont="1" applyFill="1" applyBorder="1" applyAlignment="1" applyProtection="1">
      <alignment horizontal="center" vertical="center"/>
      <protection/>
    </xf>
    <xf numFmtId="190" fontId="75" fillId="0" borderId="87" xfId="0" applyNumberFormat="1" applyFont="1" applyFill="1" applyBorder="1" applyAlignment="1" applyProtection="1">
      <alignment horizontal="center" vertical="center"/>
      <protection/>
    </xf>
    <xf numFmtId="190" fontId="75" fillId="0" borderId="205" xfId="0" applyNumberFormat="1" applyFont="1" applyFill="1" applyBorder="1" applyAlignment="1" applyProtection="1">
      <alignment horizontal="center" vertical="center"/>
      <protection/>
    </xf>
    <xf numFmtId="188" fontId="75" fillId="0" borderId="0" xfId="0" applyNumberFormat="1" applyFont="1" applyFill="1" applyBorder="1" applyAlignment="1" applyProtection="1">
      <alignment vertical="center"/>
      <protection/>
    </xf>
    <xf numFmtId="189" fontId="76" fillId="36" borderId="150" xfId="0" applyNumberFormat="1" applyFont="1" applyFill="1" applyBorder="1" applyAlignment="1" applyProtection="1">
      <alignment horizontal="center" vertical="center" wrapText="1"/>
      <protection/>
    </xf>
    <xf numFmtId="192" fontId="5" fillId="35" borderId="144" xfId="0" applyNumberFormat="1" applyFont="1" applyFill="1" applyBorder="1" applyAlignment="1" applyProtection="1">
      <alignment horizontal="center" vertical="center"/>
      <protection/>
    </xf>
    <xf numFmtId="193" fontId="5" fillId="35" borderId="116" xfId="0" applyNumberFormat="1" applyFont="1" applyFill="1" applyBorder="1" applyAlignment="1" applyProtection="1">
      <alignment horizontal="center" vertical="center"/>
      <protection/>
    </xf>
    <xf numFmtId="0" fontId="5" fillId="35" borderId="109" xfId="0" applyFont="1" applyFill="1" applyBorder="1" applyAlignment="1" applyProtection="1">
      <alignment horizontal="center" vertical="center" wrapText="1"/>
      <protection hidden="1"/>
    </xf>
    <xf numFmtId="193" fontId="5" fillId="35" borderId="109" xfId="0" applyNumberFormat="1" applyFont="1" applyFill="1" applyBorder="1" applyAlignment="1" applyProtection="1">
      <alignment horizontal="center" vertical="center"/>
      <protection/>
    </xf>
    <xf numFmtId="192" fontId="5" fillId="35" borderId="109" xfId="0" applyNumberFormat="1" applyFont="1" applyFill="1" applyBorder="1" applyAlignment="1" applyProtection="1">
      <alignment horizontal="center" vertical="center"/>
      <protection/>
    </xf>
    <xf numFmtId="188" fontId="5" fillId="35" borderId="145" xfId="0" applyNumberFormat="1" applyFont="1" applyFill="1" applyBorder="1" applyAlignment="1">
      <alignment horizontal="center" vertical="center" wrapText="1"/>
    </xf>
    <xf numFmtId="193" fontId="2" fillId="35" borderId="116" xfId="0" applyNumberFormat="1" applyFont="1" applyFill="1" applyBorder="1" applyAlignment="1" applyProtection="1">
      <alignment horizontal="center" vertical="center" wrapText="1"/>
      <protection/>
    </xf>
    <xf numFmtId="192" fontId="5" fillId="35" borderId="92" xfId="0" applyNumberFormat="1" applyFont="1" applyFill="1" applyBorder="1" applyAlignment="1" applyProtection="1">
      <alignment horizontal="center" vertical="center"/>
      <protection/>
    </xf>
    <xf numFmtId="193" fontId="5" fillId="35" borderId="109" xfId="0" applyNumberFormat="1" applyFont="1" applyFill="1" applyBorder="1" applyAlignment="1" applyProtection="1">
      <alignment horizontal="center" vertical="center" wrapText="1"/>
      <protection hidden="1"/>
    </xf>
    <xf numFmtId="192" fontId="5" fillId="35" borderId="206" xfId="0" applyNumberFormat="1" applyFont="1" applyFill="1" applyBorder="1" applyAlignment="1" applyProtection="1">
      <alignment horizontal="center" vertical="center"/>
      <protection/>
    </xf>
    <xf numFmtId="193" fontId="5" fillId="35" borderId="139" xfId="0" applyNumberFormat="1" applyFont="1" applyFill="1" applyBorder="1" applyAlignment="1" applyProtection="1">
      <alignment horizontal="center" vertical="center"/>
      <protection/>
    </xf>
    <xf numFmtId="0" fontId="5" fillId="35" borderId="135" xfId="0" applyFont="1" applyFill="1" applyBorder="1" applyAlignment="1" applyProtection="1">
      <alignment horizontal="center" vertical="center" wrapText="1"/>
      <protection hidden="1"/>
    </xf>
    <xf numFmtId="193" fontId="5" fillId="35" borderId="135" xfId="0" applyNumberFormat="1" applyFont="1" applyFill="1" applyBorder="1" applyAlignment="1" applyProtection="1">
      <alignment horizontal="center" vertical="center"/>
      <protection/>
    </xf>
    <xf numFmtId="192" fontId="5" fillId="35" borderId="135" xfId="0" applyNumberFormat="1" applyFont="1" applyFill="1" applyBorder="1" applyAlignment="1" applyProtection="1">
      <alignment horizontal="center" vertical="center"/>
      <protection/>
    </xf>
    <xf numFmtId="188" fontId="5" fillId="35" borderId="138" xfId="0" applyNumberFormat="1" applyFont="1" applyFill="1" applyBorder="1" applyAlignment="1">
      <alignment horizontal="center" vertical="center" wrapText="1"/>
    </xf>
    <xf numFmtId="190" fontId="2" fillId="35" borderId="144" xfId="0" applyNumberFormat="1" applyFont="1" applyFill="1" applyBorder="1" applyAlignment="1" applyProtection="1">
      <alignment horizontal="center" vertical="center"/>
      <protection/>
    </xf>
    <xf numFmtId="190" fontId="5" fillId="35" borderId="207" xfId="0" applyNumberFormat="1" applyFont="1" applyFill="1" applyBorder="1" applyAlignment="1" applyProtection="1">
      <alignment horizontal="center" vertical="center"/>
      <protection/>
    </xf>
    <xf numFmtId="189" fontId="76" fillId="37" borderId="102" xfId="0" applyNumberFormat="1" applyFont="1" applyFill="1" applyBorder="1" applyAlignment="1" applyProtection="1">
      <alignment horizontal="center" vertical="center" wrapText="1"/>
      <protection/>
    </xf>
    <xf numFmtId="189" fontId="75" fillId="37" borderId="102" xfId="0" applyNumberFormat="1" applyFont="1" applyFill="1" applyBorder="1" applyAlignment="1" applyProtection="1">
      <alignment horizontal="center" vertical="center"/>
      <protection/>
    </xf>
    <xf numFmtId="192" fontId="75" fillId="37" borderId="102" xfId="0" applyNumberFormat="1" applyFont="1" applyFill="1" applyBorder="1" applyAlignment="1" applyProtection="1">
      <alignment horizontal="center" vertical="center"/>
      <protection/>
    </xf>
    <xf numFmtId="193" fontId="75" fillId="37" borderId="102" xfId="0" applyNumberFormat="1" applyFont="1" applyFill="1" applyBorder="1" applyAlignment="1" applyProtection="1">
      <alignment horizontal="center" vertical="center"/>
      <protection/>
    </xf>
    <xf numFmtId="192" fontId="5" fillId="37" borderId="102" xfId="0" applyNumberFormat="1" applyFont="1" applyFill="1" applyBorder="1" applyAlignment="1" applyProtection="1">
      <alignment horizontal="center" vertical="center"/>
      <protection/>
    </xf>
    <xf numFmtId="193" fontId="5" fillId="37" borderId="102" xfId="0" applyNumberFormat="1" applyFont="1" applyFill="1" applyBorder="1" applyAlignment="1" applyProtection="1">
      <alignment horizontal="center" vertical="center"/>
      <protection/>
    </xf>
    <xf numFmtId="0" fontId="2" fillId="38" borderId="34" xfId="0" applyFont="1" applyFill="1" applyBorder="1" applyAlignment="1">
      <alignment horizontal="center" vertical="center" wrapText="1"/>
    </xf>
    <xf numFmtId="0" fontId="2" fillId="38" borderId="116" xfId="55" applyNumberFormat="1" applyFont="1" applyFill="1" applyBorder="1" applyAlignment="1" applyProtection="1">
      <alignment horizontal="center" vertical="center"/>
      <protection/>
    </xf>
    <xf numFmtId="1" fontId="2" fillId="38" borderId="133" xfId="0" applyNumberFormat="1" applyFont="1" applyFill="1" applyBorder="1" applyAlignment="1" applyProtection="1">
      <alignment horizontal="center" vertical="center" wrapText="1"/>
      <protection hidden="1"/>
    </xf>
    <xf numFmtId="0" fontId="2" fillId="38" borderId="116" xfId="0" applyFont="1" applyFill="1" applyBorder="1" applyAlignment="1">
      <alignment horizontal="center" vertical="center" wrapText="1"/>
    </xf>
    <xf numFmtId="193" fontId="2" fillId="38" borderId="116" xfId="0" applyNumberFormat="1" applyFont="1" applyFill="1" applyBorder="1" applyAlignment="1" applyProtection="1">
      <alignment horizontal="center" vertical="center" wrapText="1"/>
      <protection/>
    </xf>
    <xf numFmtId="193" fontId="2" fillId="38" borderId="139" xfId="0" applyNumberFormat="1" applyFont="1" applyFill="1" applyBorder="1" applyAlignment="1" applyProtection="1">
      <alignment horizontal="center" vertical="center" wrapText="1"/>
      <protection/>
    </xf>
    <xf numFmtId="0" fontId="2" fillId="38" borderId="128" xfId="0" applyNumberFormat="1" applyFont="1" applyFill="1" applyBorder="1" applyAlignment="1">
      <alignment horizontal="center" vertical="center" wrapText="1"/>
    </xf>
    <xf numFmtId="1" fontId="2" fillId="38" borderId="116" xfId="0" applyNumberFormat="1" applyFont="1" applyFill="1" applyBorder="1" applyAlignment="1" applyProtection="1">
      <alignment horizontal="center" vertical="center"/>
      <protection/>
    </xf>
    <xf numFmtId="0" fontId="2" fillId="38" borderId="128" xfId="55" applyFont="1" applyFill="1" applyBorder="1" applyAlignment="1">
      <alignment horizontal="center" vertical="center" wrapText="1"/>
      <protection/>
    </xf>
    <xf numFmtId="0" fontId="2" fillId="38" borderId="146" xfId="55" applyFont="1" applyFill="1" applyBorder="1" applyAlignment="1">
      <alignment horizontal="center" vertical="center" wrapText="1"/>
      <protection/>
    </xf>
    <xf numFmtId="1" fontId="2" fillId="38" borderId="165" xfId="0" applyNumberFormat="1" applyFont="1" applyFill="1" applyBorder="1" applyAlignment="1" applyProtection="1">
      <alignment horizontal="center" vertical="center"/>
      <protection/>
    </xf>
    <xf numFmtId="1" fontId="2" fillId="38" borderId="43" xfId="0" applyNumberFormat="1" applyFont="1" applyFill="1" applyBorder="1" applyAlignment="1">
      <alignment horizontal="center" vertical="center" wrapText="1"/>
    </xf>
    <xf numFmtId="0" fontId="2" fillId="38" borderId="169" xfId="55" applyNumberFormat="1" applyFont="1" applyFill="1" applyBorder="1" applyAlignment="1" applyProtection="1">
      <alignment horizontal="center" vertical="center"/>
      <protection/>
    </xf>
    <xf numFmtId="0" fontId="2" fillId="38" borderId="167" xfId="55" applyNumberFormat="1" applyFont="1" applyFill="1" applyBorder="1" applyAlignment="1" applyProtection="1">
      <alignment horizontal="center" vertical="center"/>
      <protection/>
    </xf>
    <xf numFmtId="193" fontId="2" fillId="38" borderId="109" xfId="0" applyNumberFormat="1" applyFont="1" applyFill="1" applyBorder="1" applyAlignment="1" applyProtection="1">
      <alignment horizontal="center" vertical="center" wrapText="1"/>
      <protection/>
    </xf>
    <xf numFmtId="193" fontId="2" fillId="38" borderId="110" xfId="0" applyNumberFormat="1" applyFont="1" applyFill="1" applyBorder="1" applyAlignment="1" applyProtection="1">
      <alignment horizontal="center" vertical="center" wrapText="1"/>
      <protection/>
    </xf>
    <xf numFmtId="0" fontId="2" fillId="38" borderId="166" xfId="0" applyFont="1" applyFill="1" applyBorder="1" applyAlignment="1">
      <alignment horizontal="center" vertical="center" wrapText="1"/>
    </xf>
    <xf numFmtId="0" fontId="2" fillId="38" borderId="196" xfId="0" applyFont="1" applyFill="1" applyBorder="1" applyAlignment="1">
      <alignment horizontal="center" vertical="center" wrapText="1"/>
    </xf>
    <xf numFmtId="1" fontId="2" fillId="38" borderId="124" xfId="55" applyNumberFormat="1" applyFont="1" applyFill="1" applyBorder="1" applyAlignment="1" applyProtection="1">
      <alignment horizontal="center" vertical="center"/>
      <protection/>
    </xf>
    <xf numFmtId="0" fontId="2" fillId="38" borderId="110" xfId="55" applyNumberFormat="1" applyFont="1" applyFill="1" applyBorder="1" applyAlignment="1" applyProtection="1">
      <alignment horizontal="center" vertical="center"/>
      <protection/>
    </xf>
    <xf numFmtId="0" fontId="2" fillId="38" borderId="124" xfId="55" applyFont="1" applyFill="1" applyBorder="1" applyAlignment="1">
      <alignment horizontal="center" vertical="center" wrapText="1"/>
      <protection/>
    </xf>
    <xf numFmtId="196" fontId="2" fillId="38" borderId="145" xfId="55" applyNumberFormat="1" applyFont="1" applyFill="1" applyBorder="1" applyAlignment="1" applyProtection="1">
      <alignment horizontal="center" vertical="center"/>
      <protection/>
    </xf>
    <xf numFmtId="1" fontId="2" fillId="38" borderId="109" xfId="0" applyNumberFormat="1" applyFont="1" applyFill="1" applyBorder="1" applyAlignment="1" applyProtection="1">
      <alignment horizontal="center" vertical="center"/>
      <protection/>
    </xf>
    <xf numFmtId="1" fontId="2" fillId="38" borderId="110" xfId="0" applyNumberFormat="1" applyFont="1" applyFill="1" applyBorder="1" applyAlignment="1" applyProtection="1">
      <alignment horizontal="center" vertical="center" wrapText="1"/>
      <protection hidden="1"/>
    </xf>
    <xf numFmtId="1" fontId="2" fillId="38" borderId="0" xfId="55" applyNumberFormat="1" applyFont="1" applyFill="1" applyBorder="1" applyAlignment="1">
      <alignment horizontal="center" vertical="center" wrapText="1"/>
      <protection/>
    </xf>
    <xf numFmtId="1" fontId="2" fillId="38" borderId="125" xfId="55" applyNumberFormat="1" applyFont="1" applyFill="1" applyBorder="1" applyAlignment="1" applyProtection="1">
      <alignment horizontal="center" vertical="center"/>
      <protection/>
    </xf>
    <xf numFmtId="0" fontId="2" fillId="38" borderId="109" xfId="0" applyFont="1" applyFill="1" applyBorder="1" applyAlignment="1">
      <alignment horizontal="center" vertical="center" wrapText="1"/>
    </xf>
    <xf numFmtId="0" fontId="2" fillId="38" borderId="110" xfId="0" applyFont="1" applyFill="1" applyBorder="1" applyAlignment="1">
      <alignment horizontal="center" vertical="center" wrapText="1"/>
    </xf>
    <xf numFmtId="1" fontId="2" fillId="38" borderId="124" xfId="55" applyNumberFormat="1" applyFont="1" applyFill="1" applyBorder="1" applyAlignment="1">
      <alignment horizontal="center" vertical="center" wrapText="1"/>
      <protection/>
    </xf>
    <xf numFmtId="1" fontId="2" fillId="38" borderId="145" xfId="55" applyNumberFormat="1" applyFont="1" applyFill="1" applyBorder="1" applyAlignment="1" applyProtection="1">
      <alignment horizontal="center" vertical="center"/>
      <protection/>
    </xf>
    <xf numFmtId="1" fontId="2" fillId="38" borderId="129" xfId="55" applyNumberFormat="1" applyFont="1" applyFill="1" applyBorder="1" applyAlignment="1">
      <alignment horizontal="center" vertical="center" wrapText="1"/>
      <protection/>
    </xf>
    <xf numFmtId="1" fontId="2" fillId="38" borderId="147" xfId="55" applyNumberFormat="1" applyFont="1" applyFill="1" applyBorder="1" applyAlignment="1" applyProtection="1">
      <alignment horizontal="center" vertical="center"/>
      <protection/>
    </xf>
    <xf numFmtId="1" fontId="2" fillId="38" borderId="109" xfId="0" applyNumberFormat="1" applyFont="1" applyFill="1" applyBorder="1" applyAlignment="1" applyProtection="1">
      <alignment horizontal="center" vertical="center" wrapText="1"/>
      <protection hidden="1"/>
    </xf>
    <xf numFmtId="0" fontId="15" fillId="39" borderId="116" xfId="0" applyFont="1" applyFill="1" applyBorder="1" applyAlignment="1">
      <alignment horizontal="center" vertical="center" wrapText="1"/>
    </xf>
    <xf numFmtId="0" fontId="2" fillId="35" borderId="110" xfId="0" applyNumberFormat="1" applyFont="1" applyFill="1" applyBorder="1" applyAlignment="1">
      <alignment horizontal="center" vertical="center" wrapText="1"/>
    </xf>
    <xf numFmtId="49" fontId="5" fillId="0" borderId="109" xfId="0" applyNumberFormat="1" applyFont="1" applyFill="1" applyBorder="1" applyAlignment="1" applyProtection="1">
      <alignment horizontal="center" vertical="center"/>
      <protection/>
    </xf>
    <xf numFmtId="0" fontId="5" fillId="0" borderId="191" xfId="0" applyFont="1" applyFill="1" applyBorder="1" applyAlignment="1">
      <alignment horizontal="center" vertical="center" wrapText="1"/>
    </xf>
    <xf numFmtId="49" fontId="5" fillId="0" borderId="109" xfId="55" applyNumberFormat="1" applyFont="1" applyFill="1" applyBorder="1" applyAlignment="1" applyProtection="1">
      <alignment horizontal="center" vertical="center"/>
      <protection/>
    </xf>
    <xf numFmtId="49" fontId="5" fillId="0" borderId="109" xfId="56" applyNumberFormat="1" applyFont="1" applyFill="1" applyBorder="1" applyAlignment="1" applyProtection="1">
      <alignment horizontal="left" vertical="center" wrapText="1"/>
      <protection locked="0"/>
    </xf>
    <xf numFmtId="190" fontId="5" fillId="0" borderId="109" xfId="0" applyNumberFormat="1" applyFont="1" applyFill="1" applyBorder="1" applyAlignment="1" applyProtection="1">
      <alignment horizontal="center" vertical="center"/>
      <protection/>
    </xf>
    <xf numFmtId="1" fontId="2" fillId="38" borderId="109" xfId="55" applyNumberFormat="1" applyFont="1" applyFill="1" applyBorder="1" applyAlignment="1" applyProtection="1">
      <alignment horizontal="center" vertical="center"/>
      <protection/>
    </xf>
    <xf numFmtId="0" fontId="2" fillId="38" borderId="109" xfId="55" applyNumberFormat="1" applyFont="1" applyFill="1" applyBorder="1" applyAlignment="1" applyProtection="1">
      <alignment horizontal="center" vertical="center"/>
      <protection/>
    </xf>
    <xf numFmtId="49" fontId="5" fillId="0" borderId="109" xfId="0" applyNumberFormat="1" applyFont="1" applyFill="1" applyBorder="1" applyAlignment="1">
      <alignment horizontal="center" vertical="center" wrapText="1"/>
    </xf>
    <xf numFmtId="49" fontId="2" fillId="35" borderId="109" xfId="0" applyNumberFormat="1" applyFont="1" applyFill="1" applyBorder="1" applyAlignment="1">
      <alignment horizontal="right" vertical="center" wrapText="1"/>
    </xf>
    <xf numFmtId="0" fontId="2" fillId="35" borderId="109" xfId="0" applyNumberFormat="1" applyFont="1" applyFill="1" applyBorder="1" applyAlignment="1" applyProtection="1">
      <alignment horizontal="center" vertical="center"/>
      <protection/>
    </xf>
    <xf numFmtId="49" fontId="2" fillId="35" borderId="109" xfId="0" applyNumberFormat="1" applyFont="1" applyFill="1" applyBorder="1" applyAlignment="1" applyProtection="1">
      <alignment horizontal="center" vertical="center"/>
      <protection/>
    </xf>
    <xf numFmtId="190" fontId="2" fillId="35" borderId="109" xfId="0" applyNumberFormat="1" applyFont="1" applyFill="1" applyBorder="1" applyAlignment="1" applyProtection="1">
      <alignment horizontal="center" vertical="center"/>
      <protection/>
    </xf>
    <xf numFmtId="190" fontId="2" fillId="0" borderId="109" xfId="0" applyNumberFormat="1" applyFont="1" applyFill="1" applyBorder="1" applyAlignment="1">
      <alignment horizontal="center" vertical="center" wrapText="1"/>
    </xf>
    <xf numFmtId="197" fontId="2" fillId="0" borderId="109" xfId="55" applyNumberFormat="1" applyFont="1" applyFill="1" applyBorder="1" applyAlignment="1" applyProtection="1">
      <alignment horizontal="left" vertical="center" wrapText="1"/>
      <protection/>
    </xf>
    <xf numFmtId="49" fontId="5" fillId="0" borderId="160" xfId="0" applyNumberFormat="1" applyFont="1" applyFill="1" applyBorder="1" applyAlignment="1" applyProtection="1">
      <alignment horizontal="center" vertical="center"/>
      <protection/>
    </xf>
    <xf numFmtId="49" fontId="5" fillId="0" borderId="126" xfId="0" applyNumberFormat="1" applyFont="1" applyFill="1" applyBorder="1" applyAlignment="1">
      <alignment horizontal="center" vertical="center" wrapText="1"/>
    </xf>
    <xf numFmtId="49" fontId="5" fillId="0" borderId="115" xfId="0" applyNumberFormat="1" applyFont="1" applyFill="1" applyBorder="1" applyAlignment="1" applyProtection="1">
      <alignment horizontal="center" vertical="center"/>
      <protection/>
    </xf>
    <xf numFmtId="49" fontId="5" fillId="0" borderId="137" xfId="0" applyNumberFormat="1" applyFont="1" applyFill="1" applyBorder="1" applyAlignment="1" applyProtection="1">
      <alignment horizontal="center" vertical="center"/>
      <protection/>
    </xf>
    <xf numFmtId="49" fontId="5" fillId="0" borderId="126" xfId="0" applyNumberFormat="1" applyFont="1" applyFill="1" applyBorder="1" applyAlignment="1" applyProtection="1">
      <alignment horizontal="center" vertical="center"/>
      <protection/>
    </xf>
    <xf numFmtId="49" fontId="5" fillId="0" borderId="126" xfId="0" applyNumberFormat="1" applyFont="1" applyFill="1" applyBorder="1" applyAlignment="1" applyProtection="1">
      <alignment horizontal="center" vertical="center" wrapText="1"/>
      <protection/>
    </xf>
    <xf numFmtId="49" fontId="5" fillId="0" borderId="164" xfId="0" applyNumberFormat="1" applyFont="1" applyFill="1" applyBorder="1" applyAlignment="1" applyProtection="1">
      <alignment horizontal="center" vertical="center" wrapText="1"/>
      <protection/>
    </xf>
    <xf numFmtId="193" fontId="5" fillId="0" borderId="159" xfId="0" applyNumberFormat="1" applyFont="1" applyFill="1" applyBorder="1" applyAlignment="1" applyProtection="1">
      <alignment horizontal="center" vertical="center"/>
      <protection/>
    </xf>
    <xf numFmtId="1" fontId="2" fillId="0" borderId="109" xfId="55" applyNumberFormat="1" applyFont="1" applyFill="1" applyBorder="1" applyAlignment="1">
      <alignment horizontal="center" vertical="center" wrapText="1"/>
      <protection/>
    </xf>
    <xf numFmtId="19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6" fillId="0" borderId="0" xfId="0" applyFont="1" applyFill="1" applyBorder="1" applyAlignment="1" applyProtection="1">
      <alignment horizontal="center" vertical="center"/>
      <protection/>
    </xf>
    <xf numFmtId="192" fontId="5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92" fontId="2" fillId="0" borderId="0" xfId="0" applyNumberFormat="1" applyFont="1" applyFill="1" applyBorder="1" applyAlignment="1" applyProtection="1">
      <alignment horizontal="center" vertical="center"/>
      <protection/>
    </xf>
    <xf numFmtId="189" fontId="76" fillId="0" borderId="150" xfId="0" applyNumberFormat="1" applyFont="1" applyFill="1" applyBorder="1" applyAlignment="1" applyProtection="1">
      <alignment horizontal="center" vertical="center" wrapText="1"/>
      <protection/>
    </xf>
    <xf numFmtId="189" fontId="76" fillId="0" borderId="102" xfId="0" applyNumberFormat="1" applyFont="1" applyFill="1" applyBorder="1" applyAlignment="1" applyProtection="1">
      <alignment horizontal="center" vertical="center" wrapText="1"/>
      <protection/>
    </xf>
    <xf numFmtId="189" fontId="75" fillId="0" borderId="102" xfId="0" applyNumberFormat="1" applyFont="1" applyFill="1" applyBorder="1" applyAlignment="1" applyProtection="1">
      <alignment horizontal="center" vertical="center"/>
      <protection/>
    </xf>
    <xf numFmtId="192" fontId="75" fillId="0" borderId="102" xfId="0" applyNumberFormat="1" applyFont="1" applyFill="1" applyBorder="1" applyAlignment="1" applyProtection="1">
      <alignment horizontal="center" vertical="center"/>
      <protection/>
    </xf>
    <xf numFmtId="193" fontId="75" fillId="0" borderId="102" xfId="0" applyNumberFormat="1" applyFont="1" applyFill="1" applyBorder="1" applyAlignment="1" applyProtection="1">
      <alignment horizontal="center" vertical="center"/>
      <protection/>
    </xf>
    <xf numFmtId="193" fontId="5" fillId="0" borderId="102" xfId="0" applyNumberFormat="1" applyFont="1" applyFill="1" applyBorder="1" applyAlignment="1" applyProtection="1">
      <alignment horizontal="center" vertical="center"/>
      <protection/>
    </xf>
    <xf numFmtId="192" fontId="5" fillId="0" borderId="102" xfId="0" applyNumberFormat="1" applyFont="1" applyFill="1" applyBorder="1" applyAlignment="1" applyProtection="1">
      <alignment horizontal="center" vertical="center"/>
      <protection/>
    </xf>
    <xf numFmtId="0" fontId="2" fillId="0" borderId="179" xfId="0" applyNumberFormat="1" applyFont="1" applyFill="1" applyBorder="1" applyAlignment="1" applyProtection="1">
      <alignment horizontal="center" vertical="center"/>
      <protection/>
    </xf>
    <xf numFmtId="0" fontId="2" fillId="0" borderId="93" xfId="0" applyNumberFormat="1" applyFont="1" applyFill="1" applyBorder="1" applyAlignment="1" applyProtection="1">
      <alignment horizontal="center" vertical="center"/>
      <protection/>
    </xf>
    <xf numFmtId="1" fontId="2" fillId="0" borderId="110" xfId="55" applyNumberFormat="1" applyFont="1" applyFill="1" applyBorder="1" applyAlignment="1" applyProtection="1">
      <alignment horizontal="center" vertical="center"/>
      <protection/>
    </xf>
    <xf numFmtId="0" fontId="5" fillId="0" borderId="136" xfId="0" applyFont="1" applyFill="1" applyBorder="1" applyAlignment="1">
      <alignment horizontal="left" vertical="top" wrapText="1"/>
    </xf>
    <xf numFmtId="49" fontId="5" fillId="0" borderId="126" xfId="56" applyNumberFormat="1" applyFont="1" applyFill="1" applyBorder="1" applyAlignment="1" applyProtection="1">
      <alignment horizontal="left" vertical="center" wrapText="1"/>
      <protection locked="0"/>
    </xf>
    <xf numFmtId="49" fontId="5" fillId="0" borderId="164" xfId="55" applyNumberFormat="1" applyFont="1" applyFill="1" applyBorder="1" applyAlignment="1">
      <alignment vertical="center" wrapText="1"/>
      <protection/>
    </xf>
    <xf numFmtId="0" fontId="5" fillId="0" borderId="208" xfId="0" applyFont="1" applyFill="1" applyBorder="1" applyAlignment="1">
      <alignment vertical="center"/>
    </xf>
    <xf numFmtId="49" fontId="5" fillId="0" borderId="161" xfId="0" applyNumberFormat="1" applyFont="1" applyFill="1" applyBorder="1" applyAlignment="1" applyProtection="1">
      <alignment horizontal="center" vertical="center" wrapText="1"/>
      <protection/>
    </xf>
    <xf numFmtId="49" fontId="5" fillId="0" borderId="127" xfId="0" applyNumberFormat="1" applyFont="1" applyFill="1" applyBorder="1" applyAlignment="1" applyProtection="1">
      <alignment horizontal="center" vertical="center" wrapText="1"/>
      <protection/>
    </xf>
    <xf numFmtId="49" fontId="5" fillId="0" borderId="179" xfId="0" applyNumberFormat="1" applyFont="1" applyFill="1" applyBorder="1" applyAlignment="1" applyProtection="1">
      <alignment horizontal="center" vertical="center" wrapText="1"/>
      <protection/>
    </xf>
    <xf numFmtId="195" fontId="5" fillId="0" borderId="132" xfId="55" applyNumberFormat="1" applyFont="1" applyFill="1" applyBorder="1" applyAlignment="1" applyProtection="1">
      <alignment horizontal="center" vertical="center"/>
      <protection/>
    </xf>
    <xf numFmtId="0" fontId="5" fillId="0" borderId="196" xfId="55" applyFont="1" applyFill="1" applyBorder="1" applyAlignment="1">
      <alignment horizontal="center" vertical="center" wrapText="1"/>
      <protection/>
    </xf>
    <xf numFmtId="195" fontId="5" fillId="0" borderId="145" xfId="55" applyNumberFormat="1" applyFont="1" applyFill="1" applyBorder="1" applyAlignment="1" applyProtection="1">
      <alignment horizontal="center" vertical="center"/>
      <protection/>
    </xf>
    <xf numFmtId="0" fontId="5" fillId="0" borderId="138" xfId="0" applyFont="1" applyFill="1" applyBorder="1" applyAlignment="1">
      <alignment horizontal="center" vertical="center" wrapText="1"/>
    </xf>
    <xf numFmtId="0" fontId="2" fillId="0" borderId="162" xfId="55" applyFont="1" applyFill="1" applyBorder="1" applyAlignment="1">
      <alignment horizontal="center" vertical="center" wrapText="1"/>
      <protection/>
    </xf>
    <xf numFmtId="0" fontId="2" fillId="0" borderId="184" xfId="0" applyNumberFormat="1" applyFont="1" applyFill="1" applyBorder="1" applyAlignment="1">
      <alignment horizontal="center" vertical="center" wrapText="1"/>
    </xf>
    <xf numFmtId="0" fontId="5" fillId="0" borderId="152" xfId="55" applyFont="1" applyFill="1" applyBorder="1" applyAlignment="1">
      <alignment horizontal="center" vertical="center" wrapText="1"/>
      <protection/>
    </xf>
    <xf numFmtId="0" fontId="2" fillId="0" borderId="116" xfId="0" applyNumberFormat="1" applyFont="1" applyFill="1" applyBorder="1" applyAlignment="1">
      <alignment horizontal="center" vertical="center" wrapText="1"/>
    </xf>
    <xf numFmtId="196" fontId="2" fillId="0" borderId="110" xfId="55" applyNumberFormat="1" applyFont="1" applyFill="1" applyBorder="1" applyAlignment="1" applyProtection="1">
      <alignment horizontal="center" vertical="center"/>
      <protection/>
    </xf>
    <xf numFmtId="0" fontId="2" fillId="0" borderId="197" xfId="55" applyFont="1" applyFill="1" applyBorder="1" applyAlignment="1">
      <alignment horizontal="center" vertical="center" wrapText="1"/>
      <protection/>
    </xf>
    <xf numFmtId="1" fontId="2" fillId="0" borderId="123" xfId="55" applyNumberFormat="1" applyFont="1" applyFill="1" applyBorder="1" applyAlignment="1" applyProtection="1">
      <alignment horizontal="center" vertical="center"/>
      <protection/>
    </xf>
    <xf numFmtId="0" fontId="2" fillId="0" borderId="201" xfId="55" applyFont="1" applyFill="1" applyBorder="1" applyAlignment="1">
      <alignment horizontal="center" vertical="center" wrapText="1"/>
      <protection/>
    </xf>
    <xf numFmtId="1" fontId="2" fillId="0" borderId="114" xfId="55" applyNumberFormat="1" applyFont="1" applyFill="1" applyBorder="1" applyAlignment="1" applyProtection="1">
      <alignment horizontal="center" vertical="center"/>
      <protection/>
    </xf>
    <xf numFmtId="1" fontId="2" fillId="0" borderId="139" xfId="0" applyNumberFormat="1" applyFont="1" applyFill="1" applyBorder="1" applyAlignment="1" applyProtection="1">
      <alignment horizontal="center" vertical="center"/>
      <protection/>
    </xf>
    <xf numFmtId="193" fontId="2" fillId="0" borderId="116" xfId="0" applyNumberFormat="1" applyFont="1" applyFill="1" applyBorder="1" applyAlignment="1" applyProtection="1">
      <alignment horizontal="center" vertical="center" wrapText="1"/>
      <protection/>
    </xf>
    <xf numFmtId="193" fontId="2" fillId="0" borderId="139" xfId="0" applyNumberFormat="1" applyFont="1" applyFill="1" applyBorder="1" applyAlignment="1" applyProtection="1">
      <alignment horizontal="center" vertical="center" wrapText="1"/>
      <protection/>
    </xf>
    <xf numFmtId="0" fontId="0" fillId="0" borderId="109" xfId="0" applyFill="1" applyBorder="1" applyAlignment="1">
      <alignment wrapText="1"/>
    </xf>
    <xf numFmtId="0" fontId="0" fillId="0" borderId="109" xfId="0" applyBorder="1" applyAlignment="1">
      <alignment/>
    </xf>
    <xf numFmtId="0" fontId="23" fillId="0" borderId="109" xfId="0" applyFont="1" applyFill="1" applyBorder="1" applyAlignment="1">
      <alignment horizontal="center"/>
    </xf>
    <xf numFmtId="0" fontId="38" fillId="0" borderId="109" xfId="0" applyFont="1" applyFill="1" applyBorder="1" applyAlignment="1">
      <alignment horizontal="center" vertical="center" wrapText="1" shrinkToFit="1"/>
    </xf>
    <xf numFmtId="0" fontId="23" fillId="0" borderId="109" xfId="0" applyFont="1" applyFill="1" applyBorder="1" applyAlignment="1">
      <alignment horizontal="center" wrapText="1"/>
    </xf>
    <xf numFmtId="0" fontId="0" fillId="0" borderId="109" xfId="0" applyBorder="1" applyAlignment="1">
      <alignment wrapText="1"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88" fontId="34" fillId="0" borderId="109" xfId="0" applyNumberFormat="1" applyFont="1" applyFill="1" applyBorder="1" applyAlignment="1" applyProtection="1">
      <alignment vertical="center"/>
      <protection/>
    </xf>
    <xf numFmtId="188" fontId="3" fillId="0" borderId="43" xfId="0" applyNumberFormat="1" applyFont="1" applyFill="1" applyBorder="1" applyAlignment="1" applyProtection="1">
      <alignment vertical="center"/>
      <protection/>
    </xf>
    <xf numFmtId="190" fontId="0" fillId="0" borderId="0" xfId="0" applyNumberFormat="1" applyAlignment="1">
      <alignment/>
    </xf>
    <xf numFmtId="49" fontId="5" fillId="0" borderId="109" xfId="0" applyNumberFormat="1" applyFont="1" applyBorder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3" fillId="0" borderId="128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18" fillId="37" borderId="0" xfId="0" applyFont="1" applyFill="1" applyBorder="1" applyAlignment="1">
      <alignment horizontal="center"/>
    </xf>
    <xf numFmtId="188" fontId="5" fillId="0" borderId="45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46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18" xfId="0" applyNumberFormat="1" applyFont="1" applyFill="1" applyBorder="1" applyAlignment="1" applyProtection="1">
      <alignment horizontal="center" vertical="center" wrapText="1"/>
      <protection/>
    </xf>
    <xf numFmtId="188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35" xfId="0" applyNumberFormat="1" applyFont="1" applyFill="1" applyBorder="1" applyAlignment="1" applyProtection="1">
      <alignment horizontal="center" vertical="center"/>
      <protection/>
    </xf>
    <xf numFmtId="188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188" fontId="4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 textRotation="90"/>
      <protection/>
    </xf>
    <xf numFmtId="188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8" fontId="5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6" xfId="0" applyFont="1" applyBorder="1" applyAlignment="1">
      <alignment horizontal="center" vertical="center" textRotation="90" wrapText="1"/>
    </xf>
    <xf numFmtId="188" fontId="6" fillId="0" borderId="49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65" xfId="0" applyNumberFormat="1" applyFont="1" applyFill="1" applyBorder="1" applyAlignment="1" applyProtection="1">
      <alignment horizontal="center" vertical="center" wrapText="1"/>
      <protection/>
    </xf>
    <xf numFmtId="189" fontId="8" fillId="33" borderId="24" xfId="0" applyNumberFormat="1" applyFont="1" applyFill="1" applyBorder="1" applyAlignment="1" applyProtection="1">
      <alignment horizontal="center" vertical="center" wrapText="1"/>
      <protection/>
    </xf>
    <xf numFmtId="188" fontId="5" fillId="0" borderId="72" xfId="0" applyNumberFormat="1" applyFont="1" applyFill="1" applyBorder="1" applyAlignment="1" applyProtection="1">
      <alignment horizontal="center" vertical="center" wrapText="1"/>
      <protection/>
    </xf>
    <xf numFmtId="188" fontId="5" fillId="0" borderId="42" xfId="0" applyNumberFormat="1" applyFont="1" applyFill="1" applyBorder="1" applyAlignment="1" applyProtection="1">
      <alignment horizontal="center" vertical="center" wrapText="1"/>
      <protection/>
    </xf>
    <xf numFmtId="188" fontId="5" fillId="0" borderId="24" xfId="0" applyNumberFormat="1" applyFont="1" applyFill="1" applyBorder="1" applyAlignment="1" applyProtection="1">
      <alignment horizontal="center" vertical="center"/>
      <protection/>
    </xf>
    <xf numFmtId="188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88" fontId="5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9" xfId="0" applyFont="1" applyBorder="1" applyAlignment="1">
      <alignment horizontal="center" vertical="center" wrapText="1"/>
    </xf>
    <xf numFmtId="189" fontId="8" fillId="33" borderId="24" xfId="0" applyNumberFormat="1" applyFont="1" applyFill="1" applyBorder="1" applyAlignment="1" applyProtection="1">
      <alignment horizontal="right" vertical="center" wrapText="1"/>
      <protection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209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Border="1" applyAlignment="1">
      <alignment horizontal="center"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189" fontId="8" fillId="33" borderId="68" xfId="0" applyNumberFormat="1" applyFont="1" applyFill="1" applyBorder="1" applyAlignment="1" applyProtection="1">
      <alignment horizontal="center" vertical="center" wrapText="1"/>
      <protection/>
    </xf>
    <xf numFmtId="189" fontId="8" fillId="33" borderId="80" xfId="0" applyNumberFormat="1" applyFont="1" applyFill="1" applyBorder="1" applyAlignment="1" applyProtection="1">
      <alignment horizontal="center" vertical="center" wrapText="1"/>
      <protection/>
    </xf>
    <xf numFmtId="189" fontId="8" fillId="33" borderId="24" xfId="0" applyNumberFormat="1" applyFont="1" applyFill="1" applyBorder="1" applyAlignment="1" applyProtection="1">
      <alignment horizontal="center" vertical="center"/>
      <protection/>
    </xf>
    <xf numFmtId="189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center" vertical="center" wrapText="1"/>
    </xf>
    <xf numFmtId="0" fontId="5" fillId="33" borderId="43" xfId="0" applyFont="1" applyFill="1" applyBorder="1" applyAlignment="1" applyProtection="1">
      <alignment horizontal="right" vertical="center"/>
      <protection/>
    </xf>
    <xf numFmtId="4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/>
    </xf>
    <xf numFmtId="49" fontId="5" fillId="33" borderId="68" xfId="0" applyNumberFormat="1" applyFont="1" applyFill="1" applyBorder="1" applyAlignment="1" applyProtection="1">
      <alignment horizontal="center" vertical="center"/>
      <protection/>
    </xf>
    <xf numFmtId="188" fontId="5" fillId="33" borderId="76" xfId="0" applyNumberFormat="1" applyFont="1" applyFill="1" applyBorder="1" applyAlignment="1" applyProtection="1">
      <alignment horizontal="center" vertical="center" wrapText="1"/>
      <protection/>
    </xf>
    <xf numFmtId="49" fontId="8" fillId="0" borderId="63" xfId="0" applyNumberFormat="1" applyFont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5" fillId="33" borderId="68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5" fillId="33" borderId="57" xfId="0" applyFont="1" applyFill="1" applyBorder="1" applyAlignment="1" applyProtection="1">
      <alignment horizontal="right" vertical="center"/>
      <protection/>
    </xf>
    <xf numFmtId="190" fontId="5" fillId="33" borderId="24" xfId="0" applyNumberFormat="1" applyFont="1" applyFill="1" applyBorder="1" applyAlignment="1" applyProtection="1">
      <alignment horizontal="center" vertical="center"/>
      <protection/>
    </xf>
    <xf numFmtId="188" fontId="5" fillId="33" borderId="0" xfId="0" applyNumberFormat="1" applyFont="1" applyFill="1" applyBorder="1" applyAlignment="1" applyProtection="1">
      <alignment vertical="center"/>
      <protection/>
    </xf>
    <xf numFmtId="0" fontId="23" fillId="0" borderId="109" xfId="0" applyFont="1" applyFill="1" applyBorder="1" applyAlignment="1">
      <alignment horizontal="center"/>
    </xf>
    <xf numFmtId="0" fontId="13" fillId="0" borderId="129" xfId="0" applyFont="1" applyBorder="1" applyAlignment="1">
      <alignment horizontal="center"/>
    </xf>
    <xf numFmtId="0" fontId="0" fillId="0" borderId="109" xfId="0" applyFill="1" applyBorder="1" applyAlignment="1">
      <alignment horizontal="center" wrapText="1"/>
    </xf>
    <xf numFmtId="0" fontId="0" fillId="0" borderId="109" xfId="0" applyBorder="1" applyAlignment="1">
      <alignment horizontal="center"/>
    </xf>
    <xf numFmtId="0" fontId="38" fillId="0" borderId="109" xfId="0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21" fillId="37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37" borderId="0" xfId="0" applyFont="1" applyFill="1" applyBorder="1" applyAlignment="1">
      <alignment horizontal="left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5" fillId="0" borderId="14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21" xfId="0" applyFont="1" applyBorder="1" applyAlignment="1">
      <alignment horizontal="center" vertical="center" textRotation="90"/>
    </xf>
    <xf numFmtId="0" fontId="5" fillId="0" borderId="106" xfId="0" applyFont="1" applyBorder="1" applyAlignment="1">
      <alignment horizontal="center" vertical="center" textRotation="90"/>
    </xf>
    <xf numFmtId="0" fontId="18" fillId="0" borderId="210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211" xfId="0" applyFont="1" applyFill="1" applyBorder="1" applyAlignment="1">
      <alignment horizontal="center" vertical="center" wrapText="1"/>
    </xf>
    <xf numFmtId="0" fontId="18" fillId="0" borderId="212" xfId="0" applyFont="1" applyFill="1" applyBorder="1" applyAlignment="1">
      <alignment horizontal="center" vertical="center" wrapText="1"/>
    </xf>
    <xf numFmtId="0" fontId="27" fillId="0" borderId="213" xfId="0" applyFont="1" applyFill="1" applyBorder="1" applyAlignment="1">
      <alignment horizontal="center" vertical="center" wrapText="1"/>
    </xf>
    <xf numFmtId="0" fontId="27" fillId="0" borderId="214" xfId="0" applyFont="1" applyFill="1" applyBorder="1" applyAlignment="1">
      <alignment horizontal="center" vertical="center" wrapText="1"/>
    </xf>
    <xf numFmtId="49" fontId="4" fillId="0" borderId="215" xfId="52" applyNumberFormat="1" applyFont="1" applyBorder="1" applyAlignment="1">
      <alignment horizontal="center" vertical="center" wrapText="1"/>
      <protection/>
    </xf>
    <xf numFmtId="49" fontId="4" fillId="0" borderId="216" xfId="52" applyNumberFormat="1" applyFont="1" applyBorder="1" applyAlignment="1">
      <alignment horizontal="center" vertical="center" wrapText="1"/>
      <protection/>
    </xf>
    <xf numFmtId="49" fontId="4" fillId="0" borderId="217" xfId="52" applyNumberFormat="1" applyFont="1" applyBorder="1" applyAlignment="1">
      <alignment horizontal="center" vertical="center" wrapText="1"/>
      <protection/>
    </xf>
    <xf numFmtId="49" fontId="4" fillId="0" borderId="218" xfId="52" applyNumberFormat="1" applyFont="1" applyBorder="1" applyAlignment="1">
      <alignment horizontal="center" vertical="center" wrapText="1"/>
      <protection/>
    </xf>
    <xf numFmtId="49" fontId="4" fillId="0" borderId="16" xfId="52" applyNumberFormat="1" applyFont="1" applyBorder="1" applyAlignment="1">
      <alignment horizontal="center" vertical="center" wrapText="1"/>
      <protection/>
    </xf>
    <xf numFmtId="49" fontId="4" fillId="0" borderId="157" xfId="52" applyNumberFormat="1" applyFont="1" applyBorder="1" applyAlignment="1">
      <alignment horizontal="center" vertical="center" wrapText="1"/>
      <protection/>
    </xf>
    <xf numFmtId="0" fontId="4" fillId="0" borderId="219" xfId="52" applyFont="1" applyBorder="1" applyAlignment="1">
      <alignment horizontal="center" vertical="center" wrapText="1"/>
      <protection/>
    </xf>
    <xf numFmtId="0" fontId="4" fillId="0" borderId="220" xfId="52" applyFont="1" applyBorder="1" applyAlignment="1">
      <alignment horizontal="center" vertical="center" wrapText="1"/>
      <protection/>
    </xf>
    <xf numFmtId="0" fontId="4" fillId="0" borderId="221" xfId="52" applyFont="1" applyBorder="1" applyAlignment="1">
      <alignment horizontal="center" vertical="center" wrapText="1"/>
      <protection/>
    </xf>
    <xf numFmtId="0" fontId="4" fillId="0" borderId="50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64" xfId="52" applyFont="1" applyBorder="1" applyAlignment="1">
      <alignment horizontal="center" vertical="center" wrapText="1"/>
      <protection/>
    </xf>
    <xf numFmtId="0" fontId="4" fillId="0" borderId="222" xfId="52" applyFont="1" applyBorder="1" applyAlignment="1">
      <alignment horizontal="center" vertical="center" wrapText="1"/>
      <protection/>
    </xf>
    <xf numFmtId="0" fontId="4" fillId="0" borderId="223" xfId="52" applyFont="1" applyBorder="1" applyAlignment="1">
      <alignment horizontal="center" vertical="center" wrapText="1"/>
      <protection/>
    </xf>
    <xf numFmtId="0" fontId="4" fillId="0" borderId="224" xfId="52" applyFont="1" applyBorder="1" applyAlignment="1">
      <alignment horizontal="center" vertical="center" wrapText="1"/>
      <protection/>
    </xf>
    <xf numFmtId="0" fontId="4" fillId="0" borderId="225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226" xfId="52" applyFont="1" applyBorder="1" applyAlignment="1">
      <alignment horizontal="center" vertical="center" wrapText="1"/>
      <protection/>
    </xf>
    <xf numFmtId="49" fontId="4" fillId="0" borderId="227" xfId="0" applyNumberFormat="1" applyFont="1" applyBorder="1" applyAlignment="1">
      <alignment horizontal="center" vertical="center" wrapText="1"/>
    </xf>
    <xf numFmtId="49" fontId="4" fillId="0" borderId="228" xfId="0" applyNumberFormat="1" applyFont="1" applyBorder="1" applyAlignment="1">
      <alignment horizontal="center" vertical="center" wrapText="1"/>
    </xf>
    <xf numFmtId="49" fontId="4" fillId="0" borderId="229" xfId="0" applyNumberFormat="1" applyFont="1" applyBorder="1" applyAlignment="1">
      <alignment horizontal="center" vertical="center" wrapText="1"/>
    </xf>
    <xf numFmtId="49" fontId="4" fillId="0" borderId="230" xfId="0" applyNumberFormat="1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9" fontId="4" fillId="0" borderId="231" xfId="0" applyNumberFormat="1" applyFont="1" applyBorder="1" applyAlignment="1">
      <alignment horizontal="center" vertical="center" wrapText="1"/>
    </xf>
    <xf numFmtId="49" fontId="4" fillId="0" borderId="232" xfId="0" applyNumberFormat="1" applyFont="1" applyBorder="1" applyAlignment="1">
      <alignment horizontal="center" vertical="center" wrapText="1"/>
    </xf>
    <xf numFmtId="49" fontId="4" fillId="0" borderId="233" xfId="0" applyNumberFormat="1" applyFont="1" applyBorder="1" applyAlignment="1">
      <alignment horizontal="center" vertical="center" wrapText="1"/>
    </xf>
    <xf numFmtId="49" fontId="4" fillId="0" borderId="234" xfId="0" applyNumberFormat="1" applyFont="1" applyBorder="1" applyAlignment="1">
      <alignment horizontal="center" vertical="center" wrapText="1"/>
    </xf>
    <xf numFmtId="0" fontId="4" fillId="0" borderId="235" xfId="52" applyFont="1" applyBorder="1" applyAlignment="1">
      <alignment horizontal="center" vertical="center" wrapText="1"/>
      <protection/>
    </xf>
    <xf numFmtId="0" fontId="4" fillId="0" borderId="142" xfId="52" applyFont="1" applyBorder="1" applyAlignment="1">
      <alignment horizontal="center" vertical="center" wrapText="1"/>
      <protection/>
    </xf>
    <xf numFmtId="0" fontId="4" fillId="0" borderId="69" xfId="52" applyFont="1" applyBorder="1" applyAlignment="1">
      <alignment horizontal="center" vertical="center" wrapText="1"/>
      <protection/>
    </xf>
    <xf numFmtId="0" fontId="4" fillId="0" borderId="209" xfId="52" applyFont="1" applyBorder="1" applyAlignment="1">
      <alignment horizontal="center" vertical="center" wrapText="1"/>
      <protection/>
    </xf>
    <xf numFmtId="0" fontId="4" fillId="0" borderId="236" xfId="52" applyFont="1" applyBorder="1" applyAlignment="1">
      <alignment horizontal="center" vertical="center" wrapText="1"/>
      <protection/>
    </xf>
    <xf numFmtId="0" fontId="4" fillId="0" borderId="237" xfId="52" applyFont="1" applyBorder="1" applyAlignment="1">
      <alignment horizontal="center" vertical="center" wrapText="1"/>
      <protection/>
    </xf>
    <xf numFmtId="49" fontId="15" fillId="0" borderId="142" xfId="52" applyNumberFormat="1" applyFont="1" applyBorder="1" applyAlignment="1" applyProtection="1">
      <alignment horizontal="center" vertical="center" wrapText="1"/>
      <protection locked="0"/>
    </xf>
    <xf numFmtId="0" fontId="4" fillId="0" borderId="238" xfId="52" applyFont="1" applyBorder="1" applyAlignment="1">
      <alignment horizontal="center" vertical="center" wrapText="1"/>
      <protection/>
    </xf>
    <xf numFmtId="0" fontId="4" fillId="0" borderId="217" xfId="52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157" xfId="52" applyFont="1" applyBorder="1" applyAlignment="1">
      <alignment horizontal="center" vertical="center" wrapText="1"/>
      <protection/>
    </xf>
    <xf numFmtId="0" fontId="15" fillId="0" borderId="23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wrapText="1"/>
    </xf>
    <xf numFmtId="0" fontId="16" fillId="0" borderId="0" xfId="52" applyFont="1" applyBorder="1" applyAlignment="1">
      <alignment/>
      <protection/>
    </xf>
    <xf numFmtId="0" fontId="26" fillId="0" borderId="222" xfId="52" applyFont="1" applyBorder="1" applyAlignment="1">
      <alignment horizontal="center" vertical="center" wrapText="1"/>
      <protection/>
    </xf>
    <xf numFmtId="0" fontId="26" fillId="0" borderId="238" xfId="52" applyFont="1" applyBorder="1" applyAlignment="1">
      <alignment horizontal="center" vertical="center" wrapText="1"/>
      <protection/>
    </xf>
    <xf numFmtId="0" fontId="26" fillId="0" borderId="225" xfId="52" applyFont="1" applyBorder="1" applyAlignment="1">
      <alignment horizontal="center" vertical="center" wrapText="1"/>
      <protection/>
    </xf>
    <xf numFmtId="0" fontId="26" fillId="0" borderId="24" xfId="52" applyFont="1" applyBorder="1" applyAlignment="1">
      <alignment horizontal="center" vertical="center" wrapText="1"/>
      <protection/>
    </xf>
    <xf numFmtId="0" fontId="4" fillId="0" borderId="2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40" xfId="52" applyFont="1" applyBorder="1" applyAlignment="1">
      <alignment horizontal="center" vertical="center" wrapText="1"/>
      <protection/>
    </xf>
    <xf numFmtId="0" fontId="4" fillId="0" borderId="241" xfId="52" applyFont="1" applyBorder="1" applyAlignment="1">
      <alignment horizontal="center" vertical="center" wrapText="1"/>
      <protection/>
    </xf>
    <xf numFmtId="0" fontId="4" fillId="0" borderId="242" xfId="52" applyFont="1" applyBorder="1" applyAlignment="1">
      <alignment horizontal="center" vertical="center" wrapText="1"/>
      <protection/>
    </xf>
    <xf numFmtId="0" fontId="4" fillId="0" borderId="243" xfId="52" applyFont="1" applyBorder="1" applyAlignment="1">
      <alignment horizontal="center" vertical="center" wrapText="1"/>
      <protection/>
    </xf>
    <xf numFmtId="0" fontId="4" fillId="0" borderId="74" xfId="52" applyFont="1" applyBorder="1" applyAlignment="1">
      <alignment horizontal="center" vertical="center" wrapText="1"/>
      <protection/>
    </xf>
    <xf numFmtId="0" fontId="4" fillId="0" borderId="244" xfId="52" applyFont="1" applyBorder="1" applyAlignment="1">
      <alignment horizontal="center" vertical="center" wrapText="1"/>
      <protection/>
    </xf>
    <xf numFmtId="0" fontId="4" fillId="0" borderId="245" xfId="52" applyFont="1" applyBorder="1" applyAlignment="1">
      <alignment horizontal="center" vertical="center" wrapText="1"/>
      <protection/>
    </xf>
    <xf numFmtId="0" fontId="4" fillId="0" borderId="246" xfId="52" applyFont="1" applyBorder="1" applyAlignment="1">
      <alignment horizontal="center" vertical="center" wrapText="1"/>
      <protection/>
    </xf>
    <xf numFmtId="0" fontId="4" fillId="0" borderId="247" xfId="52" applyFont="1" applyBorder="1" applyAlignment="1">
      <alignment horizontal="center" vertical="center" wrapText="1"/>
      <protection/>
    </xf>
    <xf numFmtId="49" fontId="15" fillId="0" borderId="107" xfId="52" applyNumberFormat="1" applyFont="1" applyBorder="1" applyAlignment="1" applyProtection="1">
      <alignment horizontal="center" vertical="center" wrapText="1"/>
      <protection locked="0"/>
    </xf>
    <xf numFmtId="49" fontId="15" fillId="0" borderId="248" xfId="52" applyNumberFormat="1" applyFont="1" applyBorder="1" applyAlignment="1" applyProtection="1">
      <alignment horizontal="center" vertical="center" wrapText="1"/>
      <protection locked="0"/>
    </xf>
    <xf numFmtId="49" fontId="15" fillId="0" borderId="249" xfId="52" applyNumberFormat="1" applyFont="1" applyBorder="1" applyAlignment="1" applyProtection="1">
      <alignment horizontal="center" vertical="center" wrapText="1"/>
      <protection locked="0"/>
    </xf>
    <xf numFmtId="0" fontId="15" fillId="0" borderId="6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250" xfId="0" applyFont="1" applyBorder="1" applyAlignment="1">
      <alignment horizontal="center" vertical="center" wrapText="1"/>
    </xf>
    <xf numFmtId="0" fontId="15" fillId="0" borderId="251" xfId="0" applyFont="1" applyBorder="1" applyAlignment="1">
      <alignment horizontal="center" vertical="center" wrapText="1"/>
    </xf>
    <xf numFmtId="0" fontId="15" fillId="0" borderId="104" xfId="0" applyFont="1" applyBorder="1" applyAlignment="1">
      <alignment horizontal="center" vertical="center" wrapText="1"/>
    </xf>
    <xf numFmtId="0" fontId="2" fillId="0" borderId="11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25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3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15" fillId="0" borderId="34" xfId="52" applyFont="1" applyBorder="1" applyAlignment="1">
      <alignment horizontal="center" vertical="center" wrapText="1"/>
      <protection/>
    </xf>
    <xf numFmtId="0" fontId="15" fillId="0" borderId="35" xfId="52" applyFont="1" applyBorder="1" applyAlignment="1">
      <alignment horizontal="center" vertical="center" wrapText="1"/>
      <protection/>
    </xf>
    <xf numFmtId="0" fontId="15" fillId="0" borderId="36" xfId="52" applyFont="1" applyBorder="1" applyAlignment="1">
      <alignment horizontal="center" vertical="center" wrapText="1"/>
      <protection/>
    </xf>
    <xf numFmtId="0" fontId="15" fillId="0" borderId="42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5" fillId="0" borderId="43" xfId="52" applyFont="1" applyBorder="1" applyAlignment="1">
      <alignment horizontal="center" vertical="center" wrapText="1"/>
      <protection/>
    </xf>
    <xf numFmtId="0" fontId="15" fillId="0" borderId="105" xfId="52" applyFont="1" applyBorder="1" applyAlignment="1">
      <alignment horizontal="center" vertical="center" wrapText="1"/>
      <protection/>
    </xf>
    <xf numFmtId="0" fontId="15" fillId="0" borderId="103" xfId="52" applyFont="1" applyBorder="1" applyAlignment="1">
      <alignment horizontal="center" vertical="center" wrapText="1"/>
      <protection/>
    </xf>
    <xf numFmtId="0" fontId="15" fillId="0" borderId="108" xfId="52" applyFont="1" applyBorder="1" applyAlignment="1">
      <alignment horizontal="center" vertical="center" wrapText="1"/>
      <protection/>
    </xf>
    <xf numFmtId="0" fontId="22" fillId="0" borderId="145" xfId="52" applyFont="1" applyFill="1" applyBorder="1" applyAlignment="1">
      <alignment horizontal="center" vertical="center" wrapText="1"/>
      <protection/>
    </xf>
    <xf numFmtId="0" fontId="18" fillId="0" borderId="124" xfId="0" applyFont="1" applyFill="1" applyBorder="1" applyAlignment="1">
      <alignment vertical="center" wrapText="1"/>
    </xf>
    <xf numFmtId="0" fontId="18" fillId="0" borderId="128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213" xfId="0" applyFont="1" applyFill="1" applyBorder="1" applyAlignment="1">
      <alignment horizontal="center" vertical="center" wrapText="1"/>
    </xf>
    <xf numFmtId="0" fontId="22" fillId="0" borderId="254" xfId="0" applyFont="1" applyFill="1" applyBorder="1" applyAlignment="1">
      <alignment horizontal="center" vertical="center" wrapText="1"/>
    </xf>
    <xf numFmtId="0" fontId="29" fillId="0" borderId="213" xfId="0" applyFont="1" applyFill="1" applyBorder="1" applyAlignment="1">
      <alignment horizontal="center" vertical="center" wrapText="1"/>
    </xf>
    <xf numFmtId="0" fontId="29" fillId="0" borderId="255" xfId="0" applyFont="1" applyFill="1" applyBorder="1" applyAlignment="1">
      <alignment horizontal="center" vertical="center" wrapText="1"/>
    </xf>
    <xf numFmtId="0" fontId="22" fillId="0" borderId="150" xfId="0" applyFont="1" applyBorder="1" applyAlignment="1">
      <alignment horizontal="center" vertical="center" wrapText="1"/>
    </xf>
    <xf numFmtId="0" fontId="29" fillId="0" borderId="102" xfId="0" applyFont="1" applyBorder="1" applyAlignment="1">
      <alignment horizontal="center" vertical="center" wrapText="1"/>
    </xf>
    <xf numFmtId="0" fontId="29" fillId="0" borderId="15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2" fillId="0" borderId="204" xfId="0" applyFont="1" applyFill="1" applyBorder="1" applyAlignment="1">
      <alignment horizontal="center" vertical="center" wrapText="1"/>
    </xf>
    <xf numFmtId="0" fontId="29" fillId="0" borderId="129" xfId="0" applyFont="1" applyFill="1" applyBorder="1" applyAlignment="1">
      <alignment horizontal="center" vertical="center" wrapText="1"/>
    </xf>
    <xf numFmtId="0" fontId="29" fillId="0" borderId="177" xfId="0" applyFont="1" applyFill="1" applyBorder="1" applyAlignment="1">
      <alignment horizontal="center" vertical="center" wrapText="1"/>
    </xf>
    <xf numFmtId="1" fontId="22" fillId="0" borderId="256" xfId="0" applyNumberFormat="1" applyFont="1" applyBorder="1" applyAlignment="1">
      <alignment horizontal="center" vertical="center" wrapText="1"/>
    </xf>
    <xf numFmtId="1" fontId="30" fillId="0" borderId="102" xfId="0" applyNumberFormat="1" applyFont="1" applyBorder="1" applyAlignment="1">
      <alignment horizontal="center" vertical="center" wrapText="1"/>
    </xf>
    <xf numFmtId="1" fontId="30" fillId="0" borderId="153" xfId="0" applyNumberFormat="1" applyFont="1" applyBorder="1" applyAlignment="1">
      <alignment horizontal="center" vertical="center" wrapText="1"/>
    </xf>
    <xf numFmtId="0" fontId="22" fillId="0" borderId="256" xfId="52" applyFont="1" applyBorder="1" applyAlignment="1">
      <alignment horizontal="center" vertical="center" wrapText="1"/>
      <protection/>
    </xf>
    <xf numFmtId="0" fontId="22" fillId="0" borderId="102" xfId="0" applyFont="1" applyBorder="1" applyAlignment="1">
      <alignment vertical="center" wrapText="1"/>
    </xf>
    <xf numFmtId="0" fontId="22" fillId="0" borderId="153" xfId="0" applyFont="1" applyBorder="1" applyAlignment="1">
      <alignment vertical="center" wrapText="1"/>
    </xf>
    <xf numFmtId="0" fontId="22" fillId="0" borderId="256" xfId="0" applyFont="1" applyBorder="1" applyAlignment="1">
      <alignment horizontal="center" vertical="center" wrapText="1"/>
    </xf>
    <xf numFmtId="0" fontId="18" fillId="0" borderId="147" xfId="52" applyFont="1" applyFill="1" applyBorder="1" applyAlignment="1">
      <alignment horizontal="center" vertical="center" wrapText="1"/>
      <protection/>
    </xf>
    <xf numFmtId="0" fontId="18" fillId="0" borderId="129" xfId="0" applyFont="1" applyFill="1" applyBorder="1" applyAlignment="1">
      <alignment vertical="center" wrapText="1"/>
    </xf>
    <xf numFmtId="0" fontId="18" fillId="0" borderId="146" xfId="0" applyFont="1" applyFill="1" applyBorder="1" applyAlignment="1">
      <alignment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15" fillId="0" borderId="257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8" fillId="0" borderId="147" xfId="0" applyFont="1" applyFill="1" applyBorder="1" applyAlignment="1">
      <alignment horizontal="center" vertical="center" wrapText="1"/>
    </xf>
    <xf numFmtId="0" fontId="27" fillId="0" borderId="129" xfId="0" applyFont="1" applyFill="1" applyBorder="1" applyAlignment="1">
      <alignment horizontal="center" vertical="center" wrapText="1"/>
    </xf>
    <xf numFmtId="0" fontId="27" fillId="0" borderId="146" xfId="0" applyFont="1" applyFill="1" applyBorder="1" applyAlignment="1">
      <alignment horizontal="center" vertical="center" wrapText="1"/>
    </xf>
    <xf numFmtId="0" fontId="15" fillId="0" borderId="118" xfId="52" applyFont="1" applyBorder="1" applyAlignment="1">
      <alignment horizontal="center" vertical="center" wrapText="1"/>
      <protection/>
    </xf>
    <xf numFmtId="0" fontId="15" fillId="0" borderId="119" xfId="52" applyFont="1" applyBorder="1" applyAlignment="1">
      <alignment horizontal="center" vertical="center" wrapText="1"/>
      <protection/>
    </xf>
    <xf numFmtId="0" fontId="15" fillId="0" borderId="252" xfId="52" applyFont="1" applyBorder="1" applyAlignment="1">
      <alignment horizontal="center" vertical="center" wrapText="1"/>
      <protection/>
    </xf>
    <xf numFmtId="0" fontId="15" fillId="0" borderId="253" xfId="52" applyFont="1" applyBorder="1" applyAlignment="1">
      <alignment horizontal="center" vertical="center" wrapText="1"/>
      <protection/>
    </xf>
    <xf numFmtId="0" fontId="15" fillId="0" borderId="107" xfId="52" applyFont="1" applyBorder="1" applyAlignment="1">
      <alignment horizontal="center" vertical="center" wrapText="1"/>
      <protection/>
    </xf>
    <xf numFmtId="0" fontId="15" fillId="0" borderId="104" xfId="52" applyFont="1" applyBorder="1" applyAlignment="1">
      <alignment horizontal="center" vertical="center" wrapText="1"/>
      <protection/>
    </xf>
    <xf numFmtId="0" fontId="4" fillId="0" borderId="258" xfId="0" applyFont="1" applyBorder="1" applyAlignment="1">
      <alignment horizontal="center" vertical="center" wrapText="1"/>
    </xf>
    <xf numFmtId="0" fontId="4" fillId="0" borderId="259" xfId="0" applyFont="1" applyBorder="1" applyAlignment="1">
      <alignment horizontal="center" vertical="center" wrapText="1"/>
    </xf>
    <xf numFmtId="0" fontId="30" fillId="0" borderId="102" xfId="0" applyFont="1" applyBorder="1" applyAlignment="1">
      <alignment horizontal="center" vertical="center" wrapText="1"/>
    </xf>
    <xf numFmtId="0" fontId="30" fillId="0" borderId="153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4" fillId="0" borderId="86" xfId="0" applyFont="1" applyBorder="1" applyAlignment="1">
      <alignment horizontal="center"/>
    </xf>
    <xf numFmtId="0" fontId="4" fillId="0" borderId="85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88" fontId="5" fillId="0" borderId="0" xfId="0" applyNumberFormat="1" applyFont="1" applyFill="1" applyBorder="1" applyAlignment="1" applyProtection="1">
      <alignment/>
      <protection/>
    </xf>
    <xf numFmtId="188" fontId="4" fillId="0" borderId="260" xfId="0" applyNumberFormat="1" applyFont="1" applyFill="1" applyBorder="1" applyAlignment="1" applyProtection="1">
      <alignment horizontal="center" vertical="center"/>
      <protection/>
    </xf>
    <xf numFmtId="188" fontId="4" fillId="0" borderId="261" xfId="0" applyNumberFormat="1" applyFont="1" applyFill="1" applyBorder="1" applyAlignment="1" applyProtection="1">
      <alignment horizontal="center" vertical="center"/>
      <protection/>
    </xf>
    <xf numFmtId="188" fontId="4" fillId="0" borderId="262" xfId="0" applyNumberFormat="1" applyFont="1" applyFill="1" applyBorder="1" applyAlignment="1" applyProtection="1">
      <alignment horizontal="center" vertical="center"/>
      <protection/>
    </xf>
    <xf numFmtId="188" fontId="4" fillId="0" borderId="263" xfId="0" applyNumberFormat="1" applyFont="1" applyFill="1" applyBorder="1" applyAlignment="1" applyProtection="1">
      <alignment horizontal="center" vertical="center"/>
      <protection/>
    </xf>
    <xf numFmtId="0" fontId="5" fillId="0" borderId="264" xfId="0" applyNumberFormat="1" applyFont="1" applyFill="1" applyBorder="1" applyAlignment="1" applyProtection="1">
      <alignment horizontal="center" vertical="center" textRotation="90"/>
      <protection/>
    </xf>
    <xf numFmtId="188" fontId="5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265" xfId="0" applyNumberFormat="1" applyFont="1" applyFill="1" applyBorder="1" applyAlignment="1" applyProtection="1">
      <alignment horizontal="center" vertical="center" wrapText="1"/>
      <protection/>
    </xf>
    <xf numFmtId="0" fontId="6" fillId="0" borderId="266" xfId="0" applyNumberFormat="1" applyFont="1" applyFill="1" applyBorder="1" applyAlignment="1" applyProtection="1">
      <alignment horizontal="center" vertical="center" wrapText="1"/>
      <protection/>
    </xf>
    <xf numFmtId="0" fontId="6" fillId="0" borderId="267" xfId="0" applyNumberFormat="1" applyFont="1" applyFill="1" applyBorder="1" applyAlignment="1" applyProtection="1">
      <alignment horizontal="center" vertical="center" wrapText="1"/>
      <protection/>
    </xf>
    <xf numFmtId="0" fontId="6" fillId="0" borderId="268" xfId="0" applyNumberFormat="1" applyFont="1" applyFill="1" applyBorder="1" applyAlignment="1" applyProtection="1">
      <alignment horizontal="center" vertical="center" wrapText="1"/>
      <protection/>
    </xf>
    <xf numFmtId="0" fontId="6" fillId="0" borderId="269" xfId="0" applyNumberFormat="1" applyFont="1" applyFill="1" applyBorder="1" applyAlignment="1" applyProtection="1">
      <alignment horizontal="center" vertical="center" wrapText="1"/>
      <protection/>
    </xf>
    <xf numFmtId="0" fontId="6" fillId="0" borderId="245" xfId="0" applyNumberFormat="1" applyFont="1" applyFill="1" applyBorder="1" applyAlignment="1" applyProtection="1">
      <alignment horizontal="center" vertical="center" wrapText="1"/>
      <protection/>
    </xf>
    <xf numFmtId="0" fontId="6" fillId="0" borderId="270" xfId="0" applyNumberFormat="1" applyFont="1" applyFill="1" applyBorder="1" applyAlignment="1" applyProtection="1">
      <alignment horizontal="center" vertical="center" wrapText="1"/>
      <protection/>
    </xf>
    <xf numFmtId="0" fontId="6" fillId="0" borderId="234" xfId="0" applyNumberFormat="1" applyFont="1" applyFill="1" applyBorder="1" applyAlignment="1" applyProtection="1">
      <alignment horizontal="center" vertical="center" wrapText="1"/>
      <protection/>
    </xf>
    <xf numFmtId="188" fontId="5" fillId="0" borderId="271" xfId="0" applyNumberFormat="1" applyFont="1" applyFill="1" applyBorder="1" applyAlignment="1" applyProtection="1">
      <alignment horizontal="center" vertical="center" wrapText="1"/>
      <protection/>
    </xf>
    <xf numFmtId="188" fontId="5" fillId="0" borderId="272" xfId="0" applyNumberFormat="1" applyFont="1" applyFill="1" applyBorder="1" applyAlignment="1" applyProtection="1">
      <alignment horizontal="center" vertical="center" wrapText="1"/>
      <protection/>
    </xf>
    <xf numFmtId="188" fontId="5" fillId="0" borderId="273" xfId="0" applyNumberFormat="1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>
      <alignment horizontal="center" vertical="center" textRotation="90" wrapText="1"/>
    </xf>
    <xf numFmtId="188" fontId="5" fillId="0" borderId="274" xfId="0" applyNumberFormat="1" applyFont="1" applyFill="1" applyBorder="1" applyAlignment="1" applyProtection="1">
      <alignment horizontal="center" vertical="center" wrapText="1"/>
      <protection/>
    </xf>
    <xf numFmtId="188" fontId="5" fillId="0" borderId="275" xfId="0" applyNumberFormat="1" applyFont="1" applyFill="1" applyBorder="1" applyAlignment="1" applyProtection="1">
      <alignment horizontal="center" vertical="center" wrapText="1"/>
      <protection/>
    </xf>
    <xf numFmtId="188" fontId="5" fillId="0" borderId="171" xfId="0" applyNumberFormat="1" applyFont="1" applyFill="1" applyBorder="1" applyAlignment="1" applyProtection="1">
      <alignment horizontal="center" vertical="center" wrapText="1"/>
      <protection/>
    </xf>
    <xf numFmtId="188" fontId="5" fillId="0" borderId="93" xfId="0" applyNumberFormat="1" applyFont="1" applyFill="1" applyBorder="1" applyAlignment="1" applyProtection="1">
      <alignment horizontal="center" vertical="center" wrapText="1"/>
      <protection/>
    </xf>
    <xf numFmtId="188" fontId="5" fillId="0" borderId="94" xfId="0" applyNumberFormat="1" applyFont="1" applyFill="1" applyBorder="1" applyAlignment="1" applyProtection="1">
      <alignment horizontal="center" vertical="center" wrapText="1"/>
      <protection/>
    </xf>
    <xf numFmtId="188" fontId="5" fillId="0" borderId="95" xfId="0" applyNumberFormat="1" applyFont="1" applyFill="1" applyBorder="1" applyAlignment="1" applyProtection="1">
      <alignment horizontal="center" vertical="center" wrapText="1"/>
      <protection/>
    </xf>
    <xf numFmtId="0" fontId="7" fillId="0" borderId="276" xfId="0" applyFont="1" applyFill="1" applyBorder="1" applyAlignment="1">
      <alignment horizontal="center" vertical="center" wrapText="1"/>
    </xf>
    <xf numFmtId="0" fontId="7" fillId="0" borderId="277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188" fontId="5" fillId="0" borderId="278" xfId="0" applyNumberFormat="1" applyFont="1" applyFill="1" applyBorder="1" applyAlignment="1" applyProtection="1">
      <alignment horizontal="center" vertical="center"/>
      <protection/>
    </xf>
    <xf numFmtId="188" fontId="5" fillId="0" borderId="279" xfId="0" applyNumberFormat="1" applyFont="1" applyFill="1" applyBorder="1" applyAlignment="1" applyProtection="1">
      <alignment horizontal="center" vertical="center"/>
      <protection/>
    </xf>
    <xf numFmtId="188" fontId="5" fillId="0" borderId="119" xfId="0" applyNumberFormat="1" applyFont="1" applyFill="1" applyBorder="1" applyAlignment="1" applyProtection="1">
      <alignment horizontal="center" vertical="center"/>
      <protection/>
    </xf>
    <xf numFmtId="188" fontId="5" fillId="0" borderId="280" xfId="0" applyNumberFormat="1" applyFont="1" applyFill="1" applyBorder="1" applyAlignment="1" applyProtection="1">
      <alignment horizontal="center" vertical="center"/>
      <protection/>
    </xf>
    <xf numFmtId="188" fontId="5" fillId="0" borderId="281" xfId="0" applyNumberFormat="1" applyFont="1" applyFill="1" applyBorder="1" applyAlignment="1" applyProtection="1">
      <alignment horizontal="center" vertical="center"/>
      <protection/>
    </xf>
    <xf numFmtId="188" fontId="5" fillId="0" borderId="282" xfId="0" applyNumberFormat="1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189" fontId="8" fillId="0" borderId="258" xfId="0" applyNumberFormat="1" applyFont="1" applyFill="1" applyBorder="1" applyAlignment="1" applyProtection="1">
      <alignment horizontal="center" vertical="center" wrapText="1"/>
      <protection/>
    </xf>
    <xf numFmtId="189" fontId="8" fillId="0" borderId="283" xfId="0" applyNumberFormat="1" applyFont="1" applyFill="1" applyBorder="1" applyAlignment="1" applyProtection="1">
      <alignment horizontal="center" vertical="center" wrapText="1"/>
      <protection/>
    </xf>
    <xf numFmtId="189" fontId="76" fillId="0" borderId="150" xfId="0" applyNumberFormat="1" applyFont="1" applyFill="1" applyBorder="1" applyAlignment="1" applyProtection="1">
      <alignment horizontal="center" vertical="center"/>
      <protection/>
    </xf>
    <xf numFmtId="189" fontId="76" fillId="0" borderId="102" xfId="0" applyNumberFormat="1" applyFont="1" applyFill="1" applyBorder="1" applyAlignment="1" applyProtection="1">
      <alignment horizontal="center" vertical="center"/>
      <protection/>
    </xf>
    <xf numFmtId="189" fontId="76" fillId="0" borderId="87" xfId="0" applyNumberFormat="1" applyFont="1" applyFill="1" applyBorder="1" applyAlignment="1" applyProtection="1">
      <alignment horizontal="center" vertical="center"/>
      <protection/>
    </xf>
    <xf numFmtId="189" fontId="76" fillId="0" borderId="205" xfId="0" applyNumberFormat="1" applyFont="1" applyFill="1" applyBorder="1" applyAlignment="1" applyProtection="1">
      <alignment horizontal="center" vertical="center"/>
      <protection/>
    </xf>
    <xf numFmtId="189" fontId="5" fillId="0" borderId="150" xfId="0" applyNumberFormat="1" applyFont="1" applyFill="1" applyBorder="1" applyAlignment="1" applyProtection="1">
      <alignment horizontal="center" vertical="center"/>
      <protection/>
    </xf>
    <xf numFmtId="189" fontId="5" fillId="0" borderId="102" xfId="0" applyNumberFormat="1" applyFont="1" applyFill="1" applyBorder="1" applyAlignment="1" applyProtection="1">
      <alignment horizontal="center" vertical="center"/>
      <protection/>
    </xf>
    <xf numFmtId="189" fontId="5" fillId="0" borderId="158" xfId="0" applyNumberFormat="1" applyFont="1" applyFill="1" applyBorder="1" applyAlignment="1" applyProtection="1">
      <alignment horizontal="center" vertical="center"/>
      <protection/>
    </xf>
    <xf numFmtId="0" fontId="5" fillId="0" borderId="284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50" xfId="0" applyNumberFormat="1" applyFont="1" applyFill="1" applyBorder="1" applyAlignment="1" applyProtection="1">
      <alignment horizontal="left" vertical="center"/>
      <protection/>
    </xf>
    <xf numFmtId="49" fontId="5" fillId="0" borderId="102" xfId="0" applyNumberFormat="1" applyFont="1" applyFill="1" applyBorder="1" applyAlignment="1" applyProtection="1">
      <alignment horizontal="left" vertical="center"/>
      <protection/>
    </xf>
    <xf numFmtId="49" fontId="5" fillId="0" borderId="158" xfId="0" applyNumberFormat="1" applyFont="1" applyFill="1" applyBorder="1" applyAlignment="1" applyProtection="1">
      <alignment horizontal="left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5" fillId="0" borderId="150" xfId="0" applyNumberFormat="1" applyFont="1" applyFill="1" applyBorder="1" applyAlignment="1" applyProtection="1">
      <alignment horizontal="center" vertical="center" wrapText="1"/>
      <protection/>
    </xf>
    <xf numFmtId="0" fontId="0" fillId="0" borderId="102" xfId="0" applyFill="1" applyBorder="1" applyAlignment="1">
      <alignment horizontal="center" vertical="center" wrapText="1"/>
    </xf>
    <xf numFmtId="0" fontId="0" fillId="0" borderId="158" xfId="0" applyFill="1" applyBorder="1" applyAlignment="1">
      <alignment horizontal="center" vertical="center" wrapText="1"/>
    </xf>
    <xf numFmtId="189" fontId="8" fillId="0" borderId="150" xfId="0" applyNumberFormat="1" applyFont="1" applyFill="1" applyBorder="1" applyAlignment="1" applyProtection="1">
      <alignment horizontal="center" vertical="center"/>
      <protection/>
    </xf>
    <xf numFmtId="189" fontId="8" fillId="0" borderId="158" xfId="0" applyNumberFormat="1" applyFont="1" applyFill="1" applyBorder="1" applyAlignment="1" applyProtection="1">
      <alignment horizontal="center" vertical="center"/>
      <protection/>
    </xf>
    <xf numFmtId="0" fontId="5" fillId="0" borderId="185" xfId="0" applyFont="1" applyFill="1" applyBorder="1" applyAlignment="1">
      <alignment horizontal="center" vertical="top" wrapText="1"/>
    </xf>
    <xf numFmtId="0" fontId="5" fillId="0" borderId="237" xfId="0" applyFont="1" applyFill="1" applyBorder="1" applyAlignment="1">
      <alignment horizontal="center" vertical="top" wrapText="1"/>
    </xf>
    <xf numFmtId="0" fontId="5" fillId="0" borderId="285" xfId="0" applyFont="1" applyFill="1" applyBorder="1" applyAlignment="1">
      <alignment horizontal="center" vertical="top" wrapText="1"/>
    </xf>
    <xf numFmtId="0" fontId="5" fillId="0" borderId="286" xfId="0" applyFont="1" applyFill="1" applyBorder="1" applyAlignment="1">
      <alignment horizontal="center" vertical="top" wrapText="1"/>
    </xf>
    <xf numFmtId="0" fontId="5" fillId="0" borderId="87" xfId="0" applyFont="1" applyFill="1" applyBorder="1" applyAlignment="1">
      <alignment horizontal="center" vertical="top" wrapText="1"/>
    </xf>
    <xf numFmtId="0" fontId="5" fillId="0" borderId="170" xfId="0" applyFont="1" applyFill="1" applyBorder="1" applyAlignment="1">
      <alignment horizontal="center" vertical="top" wrapText="1"/>
    </xf>
    <xf numFmtId="0" fontId="5" fillId="0" borderId="102" xfId="0" applyFont="1" applyFill="1" applyBorder="1" applyAlignment="1">
      <alignment horizontal="center" vertical="top" wrapText="1"/>
    </xf>
    <xf numFmtId="0" fontId="5" fillId="0" borderId="101" xfId="0" applyFont="1" applyFill="1" applyBorder="1" applyAlignment="1">
      <alignment horizontal="center" vertical="top" wrapText="1"/>
    </xf>
    <xf numFmtId="189" fontId="5" fillId="0" borderId="274" xfId="0" applyNumberFormat="1" applyFont="1" applyFill="1" applyBorder="1" applyAlignment="1" applyProtection="1">
      <alignment horizontal="center" vertical="center"/>
      <protection/>
    </xf>
    <xf numFmtId="189" fontId="5" fillId="0" borderId="287" xfId="0" applyNumberFormat="1" applyFont="1" applyFill="1" applyBorder="1" applyAlignment="1" applyProtection="1">
      <alignment horizontal="center" vertical="center"/>
      <protection/>
    </xf>
    <xf numFmtId="189" fontId="5" fillId="0" borderId="288" xfId="0" applyNumberFormat="1" applyFont="1" applyFill="1" applyBorder="1" applyAlignment="1" applyProtection="1">
      <alignment horizontal="center" vertical="center"/>
      <protection/>
    </xf>
    <xf numFmtId="189" fontId="5" fillId="0" borderId="289" xfId="0" applyNumberFormat="1" applyFont="1" applyFill="1" applyBorder="1" applyAlignment="1" applyProtection="1">
      <alignment horizontal="center" vertical="center"/>
      <protection/>
    </xf>
    <xf numFmtId="189" fontId="5" fillId="0" borderId="290" xfId="0" applyNumberFormat="1" applyFont="1" applyFill="1" applyBorder="1" applyAlignment="1" applyProtection="1">
      <alignment horizontal="center" vertical="center"/>
      <protection/>
    </xf>
    <xf numFmtId="0" fontId="5" fillId="0" borderId="102" xfId="0" applyNumberFormat="1" applyFont="1" applyFill="1" applyBorder="1" applyAlignment="1" applyProtection="1">
      <alignment horizontal="center" vertical="center" wrapText="1"/>
      <protection/>
    </xf>
    <xf numFmtId="0" fontId="5" fillId="0" borderId="158" xfId="0" applyNumberFormat="1" applyFont="1" applyFill="1" applyBorder="1" applyAlignment="1" applyProtection="1">
      <alignment horizontal="center" vertical="center" wrapText="1"/>
      <protection/>
    </xf>
    <xf numFmtId="189" fontId="8" fillId="0" borderId="291" xfId="0" applyNumberFormat="1" applyFont="1" applyFill="1" applyBorder="1" applyAlignment="1" applyProtection="1">
      <alignment horizontal="center" vertical="center" wrapText="1"/>
      <protection/>
    </xf>
    <xf numFmtId="189" fontId="8" fillId="0" borderId="292" xfId="0" applyNumberFormat="1" applyFont="1" applyFill="1" applyBorder="1" applyAlignment="1" applyProtection="1">
      <alignment horizontal="center" vertical="center" wrapText="1"/>
      <protection/>
    </xf>
    <xf numFmtId="0" fontId="5" fillId="0" borderId="293" xfId="0" applyNumberFormat="1" applyFont="1" applyFill="1" applyBorder="1" applyAlignment="1" applyProtection="1">
      <alignment horizontal="center" vertical="center" wrapText="1"/>
      <protection/>
    </xf>
    <xf numFmtId="0" fontId="5" fillId="0" borderId="142" xfId="0" applyNumberFormat="1" applyFont="1" applyFill="1" applyBorder="1" applyAlignment="1" applyProtection="1">
      <alignment horizontal="center" vertical="center" wrapText="1"/>
      <protection/>
    </xf>
    <xf numFmtId="0" fontId="5" fillId="0" borderId="294" xfId="0" applyNumberFormat="1" applyFont="1" applyFill="1" applyBorder="1" applyAlignment="1" applyProtection="1">
      <alignment horizontal="center" vertical="center" wrapText="1"/>
      <protection/>
    </xf>
    <xf numFmtId="0" fontId="0" fillId="0" borderId="87" xfId="0" applyFill="1" applyBorder="1" applyAlignment="1">
      <alignment horizontal="center" vertical="center" wrapText="1"/>
    </xf>
    <xf numFmtId="0" fontId="0" fillId="0" borderId="205" xfId="0" applyFill="1" applyBorder="1" applyAlignment="1">
      <alignment horizontal="center" vertical="center" wrapText="1"/>
    </xf>
    <xf numFmtId="189" fontId="5" fillId="0" borderId="295" xfId="0" applyNumberFormat="1" applyFont="1" applyFill="1" applyBorder="1" applyAlignment="1" applyProtection="1">
      <alignment horizontal="center" vertical="center"/>
      <protection/>
    </xf>
    <xf numFmtId="189" fontId="8" fillId="0" borderId="102" xfId="0" applyNumberFormat="1" applyFont="1" applyFill="1" applyBorder="1" applyAlignment="1" applyProtection="1">
      <alignment horizontal="center" vertical="center"/>
      <protection/>
    </xf>
    <xf numFmtId="0" fontId="8" fillId="0" borderId="150" xfId="0" applyNumberFormat="1" applyFont="1" applyFill="1" applyBorder="1" applyAlignment="1" applyProtection="1">
      <alignment horizontal="center" vertical="center" wrapText="1"/>
      <protection/>
    </xf>
    <xf numFmtId="0" fontId="8" fillId="0" borderId="102" xfId="0" applyNumberFormat="1" applyFont="1" applyFill="1" applyBorder="1" applyAlignment="1" applyProtection="1">
      <alignment horizontal="center" vertical="center" wrapText="1"/>
      <protection/>
    </xf>
    <xf numFmtId="0" fontId="8" fillId="0" borderId="158" xfId="0" applyNumberFormat="1" applyFont="1" applyFill="1" applyBorder="1" applyAlignment="1" applyProtection="1">
      <alignment horizontal="center" vertical="center" wrapText="1"/>
      <protection/>
    </xf>
    <xf numFmtId="189" fontId="5" fillId="0" borderId="150" xfId="0" applyNumberFormat="1" applyFont="1" applyFill="1" applyBorder="1" applyAlignment="1" applyProtection="1">
      <alignment horizontal="center" vertical="center" wrapText="1"/>
      <protection/>
    </xf>
    <xf numFmtId="189" fontId="5" fillId="0" borderId="102" xfId="0" applyNumberFormat="1" applyFont="1" applyFill="1" applyBorder="1" applyAlignment="1" applyProtection="1">
      <alignment horizontal="center" vertical="center" wrapText="1"/>
      <protection/>
    </xf>
    <xf numFmtId="189" fontId="5" fillId="0" borderId="158" xfId="0" applyNumberFormat="1" applyFont="1" applyFill="1" applyBorder="1" applyAlignment="1" applyProtection="1">
      <alignment horizontal="center" vertical="center" wrapText="1"/>
      <protection/>
    </xf>
    <xf numFmtId="0" fontId="13" fillId="0" borderId="150" xfId="0" applyFont="1" applyFill="1" applyBorder="1" applyAlignment="1">
      <alignment horizontal="center" vertical="center" wrapText="1"/>
    </xf>
    <xf numFmtId="0" fontId="13" fillId="0" borderId="102" xfId="0" applyFont="1" applyFill="1" applyBorder="1" applyAlignment="1">
      <alignment horizontal="center" vertical="center" wrapText="1"/>
    </xf>
    <xf numFmtId="0" fontId="13" fillId="0" borderId="158" xfId="0" applyFont="1" applyFill="1" applyBorder="1" applyAlignment="1">
      <alignment horizontal="center" vertical="center" wrapText="1"/>
    </xf>
    <xf numFmtId="0" fontId="8" fillId="0" borderId="293" xfId="0" applyNumberFormat="1" applyFont="1" applyFill="1" applyBorder="1" applyAlignment="1" applyProtection="1">
      <alignment horizontal="center" vertical="center" wrapText="1"/>
      <protection/>
    </xf>
    <xf numFmtId="0" fontId="8" fillId="0" borderId="142" xfId="0" applyNumberFormat="1" applyFont="1" applyFill="1" applyBorder="1" applyAlignment="1" applyProtection="1">
      <alignment horizontal="center" vertical="center" wrapText="1"/>
      <protection/>
    </xf>
    <xf numFmtId="0" fontId="8" fillId="0" borderId="294" xfId="0" applyNumberFormat="1" applyFont="1" applyFill="1" applyBorder="1" applyAlignment="1" applyProtection="1">
      <alignment horizontal="center" vertical="center" wrapText="1"/>
      <protection/>
    </xf>
    <xf numFmtId="189" fontId="8" fillId="0" borderId="150" xfId="0" applyNumberFormat="1" applyFont="1" applyFill="1" applyBorder="1" applyAlignment="1" applyProtection="1">
      <alignment horizontal="center" vertical="center" wrapText="1"/>
      <protection/>
    </xf>
    <xf numFmtId="189" fontId="8" fillId="0" borderId="15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wrapText="1"/>
    </xf>
    <xf numFmtId="189" fontId="5" fillId="0" borderId="142" xfId="0" applyNumberFormat="1" applyFont="1" applyFill="1" applyBorder="1" applyAlignment="1" applyProtection="1">
      <alignment horizontal="center" vertical="center" wrapText="1"/>
      <protection/>
    </xf>
    <xf numFmtId="194" fontId="5" fillId="0" borderId="170" xfId="0" applyNumberFormat="1" applyFont="1" applyFill="1" applyBorder="1" applyAlignment="1" applyProtection="1">
      <alignment horizontal="center" vertical="center"/>
      <protection/>
    </xf>
    <xf numFmtId="194" fontId="5" fillId="0" borderId="102" xfId="0" applyNumberFormat="1" applyFont="1" applyFill="1" applyBorder="1" applyAlignment="1" applyProtection="1">
      <alignment horizontal="center" vertical="center"/>
      <protection/>
    </xf>
    <xf numFmtId="194" fontId="5" fillId="0" borderId="158" xfId="0" applyNumberFormat="1" applyFont="1" applyFill="1" applyBorder="1" applyAlignment="1" applyProtection="1">
      <alignment horizontal="center" vertical="center"/>
      <protection/>
    </xf>
    <xf numFmtId="0" fontId="5" fillId="0" borderId="296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97" xfId="0" applyFont="1" applyFill="1" applyBorder="1" applyAlignment="1" applyProtection="1">
      <alignment horizontal="right" vertical="center"/>
      <protection/>
    </xf>
    <xf numFmtId="0" fontId="5" fillId="0" borderId="86" xfId="0" applyFont="1" applyFill="1" applyBorder="1" applyAlignment="1" applyProtection="1">
      <alignment horizontal="right" vertical="center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90" fontId="5" fillId="0" borderId="298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_Plan Уч(бакал.) д_о 2013_14а" xfId="55"/>
    <cellStyle name="Обычный_Plan_TM_11_12_бакалавр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3;&#1077;&#1088;&#1072;&#1089;&#1080;&#1084;&#1086;&#1074;\&#1053;&#1072;&#1082;&#1072;&#1079;%202021\&#1056;&#1077;&#1079;&#1077;&#1088;&#1074;%2023.02\&#1073;&#1072;&#1079;&#1072;%20&#1076;&#1083;&#1103;%20&#1085;&#1072;&#1082;&#1072;&#1079;&#1091;\&#1087;&#1088;&#1080;&#1081;&#1086;&#1084;%202021\136\&#1055;&#1083;&#1072;&#1085;%20&#1084;&#1072;&#1075;_2021-2022_&#1084;&#1077;&#1090;&#1072;&#1083;&#1091;&#1088;&#1075;_136_29.03%20&#1087;&#1088;&#1072;&#1074;&#1082;&#1072;+&#1089;&#1077;&#1084;&#1077;&#1089;&#1090;&#1088;&#1086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17_18 (2)"/>
      <sheetName val="титулка"/>
      <sheetName val="бюджет"/>
      <sheetName val="план магістр за ОПП"/>
      <sheetName val="семестровки"/>
      <sheetName val="до наказу ОМТ-21-1маг"/>
      <sheetName val="семестровки ОМТ"/>
      <sheetName val="до наказу ЛВ-21-1м "/>
      <sheetName val="семестровки ЛВ"/>
    </sheetNames>
    <sheetDataSet>
      <sheetData sheetId="6">
        <row r="67">
          <cell r="A67" t="str">
            <v>1.1</v>
          </cell>
          <cell r="B67" t="str">
            <v>Охорона праці в галузі та цивільний захист</v>
          </cell>
          <cell r="J67">
            <v>20</v>
          </cell>
          <cell r="L67">
            <v>10</v>
          </cell>
          <cell r="N67">
            <v>2</v>
          </cell>
          <cell r="AV67" t="str">
            <v>ЗО</v>
          </cell>
          <cell r="AW67" t="str">
            <v>хіоп</v>
          </cell>
          <cell r="AX67" t="str">
            <v>екзамен</v>
          </cell>
        </row>
        <row r="68">
          <cell r="A68" t="str">
            <v>1.3.1</v>
          </cell>
          <cell r="B68" t="str">
            <v>Іноземна мова (за професійним спрямуванням)</v>
          </cell>
          <cell r="L68">
            <v>30</v>
          </cell>
          <cell r="N68">
            <v>2</v>
          </cell>
          <cell r="AV68" t="str">
            <v>ЗО</v>
          </cell>
          <cell r="AW68" t="str">
            <v>мп</v>
          </cell>
          <cell r="AX68" t="str">
            <v>залік</v>
          </cell>
        </row>
        <row r="69">
          <cell r="A69" t="str">
            <v>2.1</v>
          </cell>
          <cell r="B69" t="str">
            <v>Методика та організація наукових досліджень</v>
          </cell>
          <cell r="J69">
            <v>30</v>
          </cell>
          <cell r="L69">
            <v>15</v>
          </cell>
          <cell r="N69">
            <v>3</v>
          </cell>
          <cell r="AV69" t="str">
            <v>ПО</v>
          </cell>
          <cell r="AW69" t="str">
            <v>омт</v>
          </cell>
          <cell r="AX69" t="str">
            <v>залік</v>
          </cell>
        </row>
        <row r="70">
          <cell r="A70" t="str">
            <v>2.2</v>
          </cell>
          <cell r="B70" t="str">
            <v>Основи теорії керування якістю технологічних систем</v>
          </cell>
          <cell r="J70">
            <v>15</v>
          </cell>
          <cell r="L70">
            <v>15</v>
          </cell>
          <cell r="N70">
            <v>2</v>
          </cell>
          <cell r="AV70" t="str">
            <v>ПО</v>
          </cell>
          <cell r="AW70" t="str">
            <v>авп</v>
          </cell>
          <cell r="AX70" t="str">
            <v>залік</v>
          </cell>
        </row>
        <row r="71">
          <cell r="A71" t="str">
            <v>2.4</v>
          </cell>
          <cell r="B71" t="str">
            <v>Спеціальні види в металургії</v>
          </cell>
          <cell r="J71">
            <v>30</v>
          </cell>
          <cell r="L71">
            <v>15</v>
          </cell>
          <cell r="N71">
            <v>3</v>
          </cell>
          <cell r="AV71" t="str">
            <v>ПО</v>
          </cell>
          <cell r="AW71" t="str">
            <v>омт</v>
          </cell>
          <cell r="AX71" t="str">
            <v>екзамен</v>
          </cell>
        </row>
        <row r="72">
          <cell r="A72" t="str">
            <v>2.6</v>
          </cell>
          <cell r="B72" t="str">
            <v>Ресурсозберігаючі технології в металургії</v>
          </cell>
          <cell r="J72">
            <v>30</v>
          </cell>
          <cell r="L72">
            <v>15</v>
          </cell>
          <cell r="N72">
            <v>3</v>
          </cell>
          <cell r="AV72" t="str">
            <v>ПО</v>
          </cell>
          <cell r="AW72" t="str">
            <v>омт</v>
          </cell>
          <cell r="AX72" t="str">
            <v>екзамен</v>
          </cell>
        </row>
        <row r="73">
          <cell r="A73" t="str">
            <v>2.2.1</v>
          </cell>
          <cell r="B73" t="str">
            <v>Технологія ковальсько-штампувального виробництва</v>
          </cell>
          <cell r="J73">
            <v>30</v>
          </cell>
          <cell r="L73">
            <v>30</v>
          </cell>
          <cell r="N73">
            <v>4</v>
          </cell>
          <cell r="AV73" t="str">
            <v>ПВ</v>
          </cell>
          <cell r="AW73" t="str">
            <v>омт</v>
          </cell>
          <cell r="AX73" t="str">
            <v>екзамен</v>
          </cell>
        </row>
        <row r="74">
          <cell r="A74" t="str">
            <v>2.10</v>
          </cell>
          <cell r="B74" t="str">
            <v>Комп'ютерне моделювання процесів нанотехнологій та ІПД</v>
          </cell>
          <cell r="J74">
            <v>30</v>
          </cell>
          <cell r="K74">
            <v>15</v>
          </cell>
          <cell r="N74">
            <v>3</v>
          </cell>
          <cell r="AV74" t="str">
            <v>ПВ</v>
          </cell>
          <cell r="AW74" t="str">
            <v>омт</v>
          </cell>
          <cell r="AX74" t="str">
            <v>залік</v>
          </cell>
        </row>
        <row r="75">
          <cell r="B75" t="str">
            <v>Фізвиховання </v>
          </cell>
          <cell r="N75" t="str">
            <v>С</v>
          </cell>
          <cell r="AW75" t="str">
            <v>фв</v>
          </cell>
        </row>
        <row r="77">
          <cell r="B77" t="str">
            <v>2а семестр</v>
          </cell>
        </row>
        <row r="78">
          <cell r="A78" t="str">
            <v>1.2</v>
          </cell>
          <cell r="B78" t="str">
            <v>Інтелектуальна власність </v>
          </cell>
          <cell r="J78">
            <v>9</v>
          </cell>
          <cell r="L78">
            <v>9</v>
          </cell>
          <cell r="N78">
            <v>2</v>
          </cell>
          <cell r="AV78" t="str">
            <v>ЗО</v>
          </cell>
          <cell r="AW78" t="str">
            <v>кдм</v>
          </cell>
        </row>
        <row r="79">
          <cell r="A79" t="str">
            <v>1.3.2</v>
          </cell>
          <cell r="B79" t="str">
            <v>Іноземна мова (за професійним спрямуванням)</v>
          </cell>
          <cell r="L79">
            <v>18</v>
          </cell>
          <cell r="N79">
            <v>2</v>
          </cell>
          <cell r="AV79" t="str">
            <v>ЗО</v>
          </cell>
          <cell r="AW79" t="str">
            <v>мп</v>
          </cell>
        </row>
        <row r="80">
          <cell r="A80" t="str">
            <v>2.3</v>
          </cell>
          <cell r="B80" t="str">
            <v>Спецкурс за напрямком 
магістерської роботи</v>
          </cell>
          <cell r="J80">
            <v>9</v>
          </cell>
          <cell r="L80">
            <v>9</v>
          </cell>
          <cell r="N80">
            <v>2</v>
          </cell>
          <cell r="AV80" t="str">
            <v>ПО</v>
          </cell>
          <cell r="AW80" t="str">
            <v>омт</v>
          </cell>
        </row>
        <row r="81">
          <cell r="A81" t="str">
            <v>2.5</v>
          </cell>
          <cell r="B81" t="str">
            <v>Прогресивні технології в металургії</v>
          </cell>
          <cell r="J81">
            <v>18</v>
          </cell>
          <cell r="K81">
            <v>9</v>
          </cell>
          <cell r="N81">
            <v>3</v>
          </cell>
          <cell r="AV81" t="str">
            <v>ПО</v>
          </cell>
          <cell r="AW81" t="str">
            <v>лв?</v>
          </cell>
        </row>
        <row r="82">
          <cell r="A82" t="str">
            <v>1.2</v>
          </cell>
          <cell r="B82" t="str">
            <v>Наноматеріали та нанотехнології</v>
          </cell>
          <cell r="J82">
            <v>18</v>
          </cell>
          <cell r="N82">
            <v>2</v>
          </cell>
          <cell r="AV82" t="str">
            <v>ЗВ</v>
          </cell>
          <cell r="AW82" t="str">
            <v>омт</v>
          </cell>
        </row>
        <row r="83">
          <cell r="A83" t="str">
            <v>2.2.2</v>
          </cell>
          <cell r="B83" t="str">
            <v>Технологія ковальсько-штампувального виробництва (к.пр)</v>
          </cell>
          <cell r="L83">
            <v>9</v>
          </cell>
          <cell r="N83">
            <v>1</v>
          </cell>
          <cell r="AV83" t="str">
            <v>ПВ</v>
          </cell>
          <cell r="AW83" t="str">
            <v>омт</v>
          </cell>
        </row>
        <row r="84">
          <cell r="A84" t="str">
            <v>2.4</v>
          </cell>
          <cell r="B84" t="str">
            <v>Проектування ковальських і штампувальних цехів і заводів</v>
          </cell>
          <cell r="J84">
            <v>18</v>
          </cell>
          <cell r="L84">
            <v>9</v>
          </cell>
          <cell r="N84">
            <v>2</v>
          </cell>
          <cell r="AV84" t="str">
            <v>ПВ</v>
          </cell>
          <cell r="AW84" t="str">
            <v>омт</v>
          </cell>
        </row>
        <row r="85">
          <cell r="A85" t="str">
            <v>2.6</v>
          </cell>
          <cell r="B85" t="str">
            <v>Метод скінченних елементів (МСЕ)</v>
          </cell>
          <cell r="J85">
            <v>9</v>
          </cell>
          <cell r="K85">
            <v>9</v>
          </cell>
          <cell r="N85">
            <v>2</v>
          </cell>
          <cell r="AV85" t="str">
            <v>ПВ</v>
          </cell>
          <cell r="AW85" t="str">
            <v>омт</v>
          </cell>
        </row>
        <row r="86">
          <cell r="A86" t="str">
            <v>2.8</v>
          </cell>
          <cell r="B86" t="str">
            <v>Експериментально-аналітичні методи досліджень</v>
          </cell>
          <cell r="J86">
            <v>9</v>
          </cell>
          <cell r="L86">
            <v>9</v>
          </cell>
          <cell r="N86">
            <v>2</v>
          </cell>
          <cell r="AV86" t="str">
            <v>ПВ</v>
          </cell>
          <cell r="AW86" t="str">
            <v>омт</v>
          </cell>
        </row>
        <row r="87">
          <cell r="B87" t="str">
            <v>Фізвиховання </v>
          </cell>
          <cell r="N87" t="str">
            <v>С</v>
          </cell>
          <cell r="AW87" t="str">
            <v>фв</v>
          </cell>
        </row>
        <row r="90">
          <cell r="B90" t="str">
            <v>2б семестр</v>
          </cell>
        </row>
        <row r="91">
          <cell r="A91" t="str">
            <v>1.2</v>
          </cell>
          <cell r="B91" t="str">
            <v>Інтелектуальна власність </v>
          </cell>
          <cell r="J91">
            <v>9</v>
          </cell>
          <cell r="L91">
            <v>9</v>
          </cell>
          <cell r="N91">
            <v>2</v>
          </cell>
          <cell r="AV91" t="str">
            <v>ЗО</v>
          </cell>
          <cell r="AW91" t="str">
            <v>кдм</v>
          </cell>
          <cell r="AX91" t="str">
            <v>залік</v>
          </cell>
        </row>
        <row r="92">
          <cell r="A92" t="str">
            <v>1.3.2</v>
          </cell>
          <cell r="B92" t="str">
            <v>Іноземна мова (за професійним спрямуванням)</v>
          </cell>
          <cell r="L92">
            <v>18</v>
          </cell>
          <cell r="N92">
            <v>2</v>
          </cell>
          <cell r="AV92" t="str">
            <v>ЗО</v>
          </cell>
          <cell r="AW92" t="str">
            <v>мп</v>
          </cell>
          <cell r="AX92" t="str">
            <v>екзамен</v>
          </cell>
        </row>
        <row r="93">
          <cell r="A93" t="str">
            <v>2.3</v>
          </cell>
          <cell r="B93" t="str">
            <v>Спецкурс за напрямком 
магістерської роботи</v>
          </cell>
          <cell r="J93">
            <v>9</v>
          </cell>
          <cell r="L93">
            <v>9</v>
          </cell>
          <cell r="N93">
            <v>2</v>
          </cell>
          <cell r="AV93" t="str">
            <v>ПО</v>
          </cell>
          <cell r="AW93" t="str">
            <v>омт</v>
          </cell>
          <cell r="AX93" t="str">
            <v>залік</v>
          </cell>
        </row>
        <row r="94">
          <cell r="A94" t="str">
            <v>2.5</v>
          </cell>
          <cell r="B94" t="str">
            <v>Прогресивні технології в металургії</v>
          </cell>
          <cell r="J94">
            <v>18</v>
          </cell>
          <cell r="K94">
            <v>9</v>
          </cell>
          <cell r="N94">
            <v>3</v>
          </cell>
          <cell r="AV94" t="str">
            <v>ПО</v>
          </cell>
          <cell r="AW94" t="str">
            <v>лв?</v>
          </cell>
          <cell r="AX94" t="str">
            <v>екзамен</v>
          </cell>
        </row>
        <row r="95">
          <cell r="A95" t="str">
            <v>1.2</v>
          </cell>
          <cell r="B95" t="str">
            <v>Наноматеріали та нанотехнології</v>
          </cell>
          <cell r="J95">
            <v>18</v>
          </cell>
          <cell r="N95">
            <v>2</v>
          </cell>
          <cell r="AV95" t="str">
            <v>ЗВ</v>
          </cell>
          <cell r="AW95" t="str">
            <v>омт</v>
          </cell>
          <cell r="AX95" t="str">
            <v>залік</v>
          </cell>
        </row>
        <row r="96">
          <cell r="A96" t="str">
            <v>2.2.2</v>
          </cell>
          <cell r="B96" t="str">
            <v>Технологія ковальсько-штампувального виробництва (к.пр)</v>
          </cell>
          <cell r="L96">
            <v>9</v>
          </cell>
          <cell r="N96">
            <v>1</v>
          </cell>
          <cell r="AV96" t="str">
            <v>ПВ</v>
          </cell>
          <cell r="AW96" t="str">
            <v>омт</v>
          </cell>
          <cell r="AX96" t="str">
            <v>курс.пр.</v>
          </cell>
        </row>
        <row r="97">
          <cell r="A97" t="str">
            <v>2.4</v>
          </cell>
          <cell r="B97" t="str">
            <v>Проектування ковальських і штампувальних цехів і заводів</v>
          </cell>
          <cell r="J97">
            <v>18</v>
          </cell>
          <cell r="L97">
            <v>9</v>
          </cell>
          <cell r="N97">
            <v>2</v>
          </cell>
          <cell r="AV97" t="str">
            <v>ПВ</v>
          </cell>
          <cell r="AW97" t="str">
            <v>омт</v>
          </cell>
          <cell r="AX97" t="str">
            <v>залік</v>
          </cell>
        </row>
        <row r="98">
          <cell r="A98" t="str">
            <v>2.6</v>
          </cell>
          <cell r="B98" t="str">
            <v>Метод скінченних елементів (МСЕ)</v>
          </cell>
          <cell r="J98">
            <v>9</v>
          </cell>
          <cell r="K98">
            <v>9</v>
          </cell>
          <cell r="N98">
            <v>2</v>
          </cell>
          <cell r="AV98" t="str">
            <v>ПВ</v>
          </cell>
          <cell r="AW98" t="str">
            <v>омт</v>
          </cell>
          <cell r="AX98" t="str">
            <v>екзамен</v>
          </cell>
        </row>
        <row r="99">
          <cell r="A99" t="str">
            <v>2.8</v>
          </cell>
          <cell r="B99" t="str">
            <v>Експериментально-аналітичні методи досліджень</v>
          </cell>
          <cell r="J99">
            <v>9</v>
          </cell>
          <cell r="L99">
            <v>9</v>
          </cell>
          <cell r="N99">
            <v>2</v>
          </cell>
          <cell r="AV99" t="str">
            <v>ПВ</v>
          </cell>
          <cell r="AW99" t="str">
            <v>омт</v>
          </cell>
          <cell r="AX99" t="str">
            <v>залік</v>
          </cell>
        </row>
        <row r="100">
          <cell r="B100" t="str">
            <v>Фізвиховання </v>
          </cell>
          <cell r="N100" t="str">
            <v>С</v>
          </cell>
          <cell r="AW100" t="str">
            <v>фв</v>
          </cell>
        </row>
      </sheetData>
      <sheetData sheetId="8">
        <row r="67">
          <cell r="C67" t="str">
            <v>1.1</v>
          </cell>
          <cell r="D67" t="str">
            <v>Охорона праці в галузі та цивільний захист</v>
          </cell>
          <cell r="L67">
            <v>20</v>
          </cell>
          <cell r="N67">
            <v>10</v>
          </cell>
          <cell r="P67">
            <v>2</v>
          </cell>
          <cell r="AX67" t="str">
            <v>ЗО</v>
          </cell>
          <cell r="AY67" t="str">
            <v>хіоп</v>
          </cell>
          <cell r="AZ67" t="str">
            <v>екзамен</v>
          </cell>
        </row>
        <row r="68">
          <cell r="C68" t="str">
            <v>1.3.1</v>
          </cell>
          <cell r="D68" t="str">
            <v>Іноземна мова (за професійним спрямуванням)</v>
          </cell>
          <cell r="N68">
            <v>30</v>
          </cell>
          <cell r="P68">
            <v>2</v>
          </cell>
          <cell r="AX68" t="str">
            <v>ЗО</v>
          </cell>
          <cell r="AY68" t="str">
            <v>мп</v>
          </cell>
          <cell r="AZ68" t="str">
            <v>залік</v>
          </cell>
        </row>
        <row r="69">
          <cell r="C69" t="str">
            <v>2.1</v>
          </cell>
          <cell r="D69" t="str">
            <v>Методика та організація наукових досліджень</v>
          </cell>
          <cell r="L69">
            <v>30</v>
          </cell>
          <cell r="N69">
            <v>15</v>
          </cell>
          <cell r="P69">
            <v>3</v>
          </cell>
          <cell r="AX69" t="str">
            <v>ПО</v>
          </cell>
          <cell r="AY69" t="str">
            <v>омт</v>
          </cell>
          <cell r="AZ69" t="str">
            <v>залік</v>
          </cell>
        </row>
        <row r="70">
          <cell r="C70" t="str">
            <v>2.2</v>
          </cell>
          <cell r="D70" t="str">
            <v>Основи теорії керування якістю технологічних систем</v>
          </cell>
          <cell r="L70">
            <v>15</v>
          </cell>
          <cell r="N70">
            <v>15</v>
          </cell>
          <cell r="P70">
            <v>2</v>
          </cell>
          <cell r="AX70" t="str">
            <v>ПО</v>
          </cell>
          <cell r="AY70" t="str">
            <v>авп</v>
          </cell>
          <cell r="AZ70" t="str">
            <v>залік</v>
          </cell>
        </row>
        <row r="71">
          <cell r="C71" t="str">
            <v>2.4</v>
          </cell>
          <cell r="D71" t="str">
            <v>Спеціальні види в металургії</v>
          </cell>
          <cell r="L71">
            <v>30</v>
          </cell>
          <cell r="N71">
            <v>15</v>
          </cell>
          <cell r="P71">
            <v>3</v>
          </cell>
          <cell r="AX71" t="str">
            <v>ПО</v>
          </cell>
          <cell r="AY71" t="str">
            <v>лв</v>
          </cell>
          <cell r="AZ71" t="str">
            <v>екзамен</v>
          </cell>
        </row>
        <row r="72">
          <cell r="C72" t="str">
            <v>2.6</v>
          </cell>
          <cell r="D72" t="str">
            <v>Ресурсозберігаючі технології в металургії</v>
          </cell>
          <cell r="L72">
            <v>30</v>
          </cell>
          <cell r="N72">
            <v>15</v>
          </cell>
          <cell r="P72">
            <v>3</v>
          </cell>
          <cell r="AX72" t="str">
            <v>ПО</v>
          </cell>
          <cell r="AY72" t="str">
            <v>лв</v>
          </cell>
          <cell r="AZ72" t="str">
            <v>екзамен</v>
          </cell>
        </row>
        <row r="73">
          <cell r="C73" t="str">
            <v>2.1.1</v>
          </cell>
          <cell r="D73" t="str">
            <v>Кристалізація та властивості металів та сплавів на основі заліза. Ч.1 Кристалізація та властивості сталі у виливках</v>
          </cell>
          <cell r="L73">
            <v>15</v>
          </cell>
          <cell r="M73">
            <v>15</v>
          </cell>
          <cell r="P73">
            <v>2</v>
          </cell>
          <cell r="AX73" t="str">
            <v>ПВ</v>
          </cell>
          <cell r="AY73" t="str">
            <v>лв</v>
          </cell>
        </row>
        <row r="74">
          <cell r="C74" t="str">
            <v>2.5.1</v>
          </cell>
          <cell r="D74" t="str">
            <v>Проектування ливарних цехів </v>
          </cell>
          <cell r="L74">
            <v>30</v>
          </cell>
          <cell r="N74">
            <v>15</v>
          </cell>
          <cell r="P74">
            <v>3</v>
          </cell>
          <cell r="AX74" t="str">
            <v>ПВ</v>
          </cell>
          <cell r="AY74" t="str">
            <v>лв</v>
          </cell>
        </row>
        <row r="75">
          <cell r="C75" t="str">
            <v>2.9.1</v>
          </cell>
          <cell r="D75" t="str">
            <v>CAD-CAЕ системи у ливарному виробництві</v>
          </cell>
          <cell r="L75">
            <v>15</v>
          </cell>
          <cell r="N75">
            <v>30</v>
          </cell>
          <cell r="P75">
            <v>3</v>
          </cell>
          <cell r="AX75" t="str">
            <v>ПВ</v>
          </cell>
          <cell r="AY75" t="str">
            <v>лв</v>
          </cell>
          <cell r="AZ75" t="str">
            <v>залік</v>
          </cell>
        </row>
        <row r="76">
          <cell r="D76" t="str">
            <v>Фізвиховання </v>
          </cell>
          <cell r="P76" t="str">
            <v>С</v>
          </cell>
          <cell r="AX76" t="str">
            <v>ПК</v>
          </cell>
          <cell r="AY76" t="str">
            <v>фв</v>
          </cell>
        </row>
        <row r="80">
          <cell r="C80" t="str">
            <v>1.2</v>
          </cell>
          <cell r="D80" t="str">
            <v>Інтелектуальна власність </v>
          </cell>
          <cell r="L80">
            <v>18</v>
          </cell>
          <cell r="N80">
            <v>9</v>
          </cell>
          <cell r="P80">
            <v>2</v>
          </cell>
          <cell r="AX80" t="str">
            <v>ЗО</v>
          </cell>
          <cell r="AY80" t="str">
            <v>кдм</v>
          </cell>
        </row>
        <row r="81">
          <cell r="C81" t="str">
            <v>1.3.2</v>
          </cell>
          <cell r="D81" t="str">
            <v>Іноземна мова (за професійним спрямуванням)</v>
          </cell>
          <cell r="N81">
            <v>9</v>
          </cell>
          <cell r="P81">
            <v>2</v>
          </cell>
          <cell r="AX81" t="str">
            <v>ЗО</v>
          </cell>
          <cell r="AY81" t="str">
            <v>мп</v>
          </cell>
        </row>
        <row r="82">
          <cell r="C82" t="str">
            <v>2.3</v>
          </cell>
          <cell r="D82" t="str">
            <v>Спецкурс за напрямком 
магістерської роботи</v>
          </cell>
          <cell r="L82">
            <v>9</v>
          </cell>
          <cell r="N82">
            <v>9</v>
          </cell>
          <cell r="P82">
            <v>2</v>
          </cell>
          <cell r="AX82" t="str">
            <v>ПО</v>
          </cell>
          <cell r="AY82" t="str">
            <v>лв</v>
          </cell>
        </row>
        <row r="83">
          <cell r="C83" t="str">
            <v>2.5</v>
          </cell>
          <cell r="D83" t="str">
            <v>Прогресивні технології в металургії</v>
          </cell>
          <cell r="L83">
            <v>18</v>
          </cell>
          <cell r="M83">
            <v>9</v>
          </cell>
          <cell r="P83">
            <v>3</v>
          </cell>
          <cell r="AX83" t="str">
            <v>ПО</v>
          </cell>
          <cell r="AY83" t="str">
            <v>лв</v>
          </cell>
        </row>
        <row r="84">
          <cell r="C84" t="str">
            <v>1.1</v>
          </cell>
          <cell r="D84" t="str">
            <v>Кристалізація та властивості кольорових металів та сплавів у виливках</v>
          </cell>
          <cell r="L84">
            <v>18</v>
          </cell>
          <cell r="P84">
            <v>2</v>
          </cell>
          <cell r="AX84" t="str">
            <v>ЗВ</v>
          </cell>
          <cell r="AY84" t="str">
            <v>лв</v>
          </cell>
        </row>
        <row r="85">
          <cell r="C85" t="str">
            <v>2.1.2</v>
          </cell>
          <cell r="D85" t="str">
            <v>Кристалізація та властивості металів та сплавів на основі заліза. Ч.2 Кристалізація та властивості чавуну у виливках</v>
          </cell>
          <cell r="L85">
            <v>5</v>
          </cell>
          <cell r="M85">
            <v>4</v>
          </cell>
          <cell r="P85">
            <v>1</v>
          </cell>
          <cell r="AX85" t="str">
            <v>ПВ</v>
          </cell>
          <cell r="AY85" t="str">
            <v>лв</v>
          </cell>
        </row>
        <row r="86">
          <cell r="C86" t="str">
            <v>2.3</v>
          </cell>
          <cell r="D86" t="str">
            <v>Проектування технології виливків СОВЛ </v>
          </cell>
          <cell r="L86">
            <v>9</v>
          </cell>
          <cell r="N86">
            <v>9</v>
          </cell>
          <cell r="P86">
            <v>2</v>
          </cell>
          <cell r="AX86" t="str">
            <v>ПВ</v>
          </cell>
          <cell r="AY86" t="str">
            <v>лв</v>
          </cell>
        </row>
        <row r="87">
          <cell r="C87" t="str">
            <v>2.5.2</v>
          </cell>
          <cell r="D87" t="str">
            <v>Проектування ливарних цехів </v>
          </cell>
          <cell r="L87">
            <v>5</v>
          </cell>
          <cell r="N87">
            <v>4</v>
          </cell>
          <cell r="P87">
            <v>1</v>
          </cell>
          <cell r="AX87" t="str">
            <v>ПВ</v>
          </cell>
          <cell r="AY87" t="str">
            <v>лв</v>
          </cell>
        </row>
        <row r="88">
          <cell r="C88" t="str">
            <v>2.5.3</v>
          </cell>
          <cell r="D88" t="str">
            <v>Проектування ливарних цехів (курсовий проект)</v>
          </cell>
          <cell r="N88">
            <v>9</v>
          </cell>
          <cell r="P88">
            <v>1</v>
          </cell>
          <cell r="AX88" t="str">
            <v>ПВ</v>
          </cell>
          <cell r="AY88" t="str">
            <v>лв</v>
          </cell>
        </row>
        <row r="89">
          <cell r="C89" t="str">
            <v>2.7</v>
          </cell>
          <cell r="D89" t="str">
            <v>Моделювання та оптимальні технологічні системи</v>
          </cell>
          <cell r="L89">
            <v>9</v>
          </cell>
          <cell r="N89">
            <v>9</v>
          </cell>
          <cell r="P89">
            <v>2</v>
          </cell>
          <cell r="AX89" t="str">
            <v>ПВ</v>
          </cell>
          <cell r="AY89" t="str">
            <v>лв</v>
          </cell>
        </row>
        <row r="90">
          <cell r="D90" t="str">
            <v>Фізвиховання </v>
          </cell>
          <cell r="P90" t="str">
            <v>С</v>
          </cell>
          <cell r="AX90" t="str">
            <v>ПК</v>
          </cell>
          <cell r="AY90" t="str">
            <v>фв</v>
          </cell>
        </row>
        <row r="93">
          <cell r="C93" t="str">
            <v>1.2</v>
          </cell>
          <cell r="D93" t="str">
            <v>Інтелектуальна власність </v>
          </cell>
          <cell r="L93">
            <v>18</v>
          </cell>
          <cell r="N93">
            <v>9</v>
          </cell>
          <cell r="P93">
            <v>2</v>
          </cell>
          <cell r="AX93" t="str">
            <v>ЗО</v>
          </cell>
          <cell r="AY93" t="str">
            <v>кдм</v>
          </cell>
          <cell r="AZ93" t="str">
            <v>залік</v>
          </cell>
        </row>
        <row r="94">
          <cell r="C94" t="str">
            <v>1.3.2</v>
          </cell>
          <cell r="D94" t="str">
            <v>Іноземна мова (за професійним спрямуванням)</v>
          </cell>
          <cell r="N94">
            <v>9</v>
          </cell>
          <cell r="P94">
            <v>2</v>
          </cell>
          <cell r="AX94" t="str">
            <v>ЗО</v>
          </cell>
          <cell r="AY94" t="str">
            <v>мп</v>
          </cell>
          <cell r="AZ94" t="str">
            <v>екзамен</v>
          </cell>
        </row>
        <row r="95">
          <cell r="C95" t="str">
            <v>2.3</v>
          </cell>
          <cell r="D95" t="str">
            <v>Спецкурс за напрямком 
магістерської роботи</v>
          </cell>
          <cell r="L95">
            <v>9</v>
          </cell>
          <cell r="N95">
            <v>9</v>
          </cell>
          <cell r="P95">
            <v>2</v>
          </cell>
          <cell r="AX95" t="str">
            <v>ПО</v>
          </cell>
          <cell r="AY95" t="str">
            <v>лв</v>
          </cell>
          <cell r="AZ95" t="str">
            <v>залік</v>
          </cell>
        </row>
        <row r="96">
          <cell r="C96" t="str">
            <v>2.5</v>
          </cell>
          <cell r="D96" t="str">
            <v>Прогресивні технології в металургії</v>
          </cell>
          <cell r="L96">
            <v>18</v>
          </cell>
          <cell r="M96">
            <v>9</v>
          </cell>
          <cell r="P96">
            <v>3</v>
          </cell>
          <cell r="AX96" t="str">
            <v>ПО</v>
          </cell>
          <cell r="AY96" t="str">
            <v>лв</v>
          </cell>
          <cell r="AZ96" t="str">
            <v>екзамен</v>
          </cell>
        </row>
        <row r="97">
          <cell r="C97" t="str">
            <v>1.1</v>
          </cell>
          <cell r="D97" t="str">
            <v>Кристалізація та властивості кольорових металів та сплавів у виливках</v>
          </cell>
          <cell r="L97">
            <v>9</v>
          </cell>
          <cell r="M97">
            <v>9</v>
          </cell>
          <cell r="P97">
            <v>2</v>
          </cell>
          <cell r="AX97" t="str">
            <v>ЗВ</v>
          </cell>
          <cell r="AY97" t="str">
            <v>лв</v>
          </cell>
          <cell r="AZ97" t="str">
            <v>залік</v>
          </cell>
        </row>
        <row r="98">
          <cell r="C98" t="str">
            <v>2.1.2</v>
          </cell>
          <cell r="D98" t="str">
            <v>Кристалізація та властивості металів та сплавів на основі заліза. Ч.2 Кристалізація та властивості чавуну у виливках</v>
          </cell>
          <cell r="L98">
            <v>4</v>
          </cell>
          <cell r="M98">
            <v>5</v>
          </cell>
          <cell r="P98">
            <v>1</v>
          </cell>
          <cell r="AX98" t="str">
            <v>ПВ</v>
          </cell>
          <cell r="AY98" t="str">
            <v>лв</v>
          </cell>
          <cell r="AZ98" t="str">
            <v>екзамен</v>
          </cell>
        </row>
        <row r="99">
          <cell r="C99" t="str">
            <v>2.3</v>
          </cell>
          <cell r="D99" t="str">
            <v>Проектування технології виливків СОВЛ </v>
          </cell>
          <cell r="L99">
            <v>9</v>
          </cell>
          <cell r="N99">
            <v>9</v>
          </cell>
          <cell r="P99">
            <v>2</v>
          </cell>
          <cell r="AX99" t="str">
            <v>ПВ</v>
          </cell>
          <cell r="AY99" t="str">
            <v>лв</v>
          </cell>
          <cell r="AZ99" t="str">
            <v>залік</v>
          </cell>
        </row>
        <row r="100">
          <cell r="C100" t="str">
            <v>2.5.2</v>
          </cell>
          <cell r="D100" t="str">
            <v>Проектування ливарних цехів </v>
          </cell>
          <cell r="L100">
            <v>4</v>
          </cell>
          <cell r="N100">
            <v>5</v>
          </cell>
          <cell r="P100">
            <v>1</v>
          </cell>
          <cell r="AX100" t="str">
            <v>ПВ</v>
          </cell>
          <cell r="AY100" t="str">
            <v>лв</v>
          </cell>
          <cell r="AZ100" t="str">
            <v>екзамен</v>
          </cell>
        </row>
        <row r="101">
          <cell r="C101" t="str">
            <v>2.5.3</v>
          </cell>
          <cell r="D101" t="str">
            <v>Проектування ливарних цехів (курсовий проект)</v>
          </cell>
          <cell r="N101">
            <v>9</v>
          </cell>
          <cell r="P101">
            <v>1</v>
          </cell>
          <cell r="AX101" t="str">
            <v>ПВ</v>
          </cell>
          <cell r="AY101" t="str">
            <v>лв</v>
          </cell>
          <cell r="AZ101" t="str">
            <v>курс.пр.</v>
          </cell>
        </row>
        <row r="102">
          <cell r="C102" t="str">
            <v>2.7</v>
          </cell>
          <cell r="D102" t="str">
            <v>Моделювання та оптимальні технологічні системи</v>
          </cell>
          <cell r="L102">
            <v>9</v>
          </cell>
          <cell r="N102">
            <v>9</v>
          </cell>
          <cell r="P102">
            <v>2</v>
          </cell>
          <cell r="AX102" t="str">
            <v>ПВ</v>
          </cell>
          <cell r="AY102" t="str">
            <v>лв</v>
          </cell>
          <cell r="AZ102" t="str">
            <v>залік</v>
          </cell>
        </row>
        <row r="103">
          <cell r="D103" t="str">
            <v>Фізвиховання </v>
          </cell>
          <cell r="P103" t="str">
            <v>С</v>
          </cell>
          <cell r="AX103" t="str">
            <v>ПК</v>
          </cell>
          <cell r="AY103" t="str">
            <v>фв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2"/>
  <sheetViews>
    <sheetView view="pageBreakPreview" zoomScale="74" zoomScaleNormal="50" zoomScaleSheetLayoutView="74" zoomScalePageLayoutView="0" workbookViewId="0" topLeftCell="A77">
      <selection activeCell="A82" sqref="A82"/>
    </sheetView>
  </sheetViews>
  <sheetFormatPr defaultColWidth="9.125" defaultRowHeight="12.75"/>
  <cols>
    <col min="1" max="1" width="9.50390625" style="1" customWidth="1"/>
    <col min="2" max="2" width="41.875" style="2" customWidth="1"/>
    <col min="3" max="3" width="5.50390625" style="3" customWidth="1"/>
    <col min="4" max="4" width="5.875" style="4" customWidth="1"/>
    <col min="5" max="5" width="5.375" style="4" customWidth="1"/>
    <col min="6" max="6" width="5.125" style="3" customWidth="1"/>
    <col min="7" max="7" width="7.375" style="3" customWidth="1"/>
    <col min="8" max="8" width="9.375" style="3" customWidth="1"/>
    <col min="9" max="9" width="9.375" style="2" customWidth="1"/>
    <col min="10" max="10" width="8.375" style="2" customWidth="1"/>
    <col min="11" max="11" width="7.50390625" style="2" customWidth="1"/>
    <col min="12" max="12" width="8.50390625" style="2" customWidth="1"/>
    <col min="13" max="13" width="9.875" style="2" customWidth="1"/>
    <col min="14" max="14" width="9.625" style="2" customWidth="1"/>
    <col min="15" max="15" width="7.50390625" style="2" customWidth="1"/>
    <col min="16" max="16" width="8.125" style="2" customWidth="1"/>
    <col min="17" max="17" width="10.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16384" width="9.125" style="2" customWidth="1"/>
  </cols>
  <sheetData>
    <row r="1" spans="1:26" s="6" customFormat="1" ht="17.25">
      <c r="A1" s="1160" t="s">
        <v>0</v>
      </c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1160"/>
      <c r="M1" s="1160"/>
      <c r="N1" s="1160"/>
      <c r="O1" s="1160"/>
      <c r="P1" s="1160"/>
      <c r="Q1" s="1160"/>
      <c r="Y1" s="7"/>
      <c r="Z1" s="7"/>
    </row>
    <row r="2" spans="1:26" s="6" customFormat="1" ht="33" customHeight="1">
      <c r="A2" s="1161" t="s">
        <v>1</v>
      </c>
      <c r="B2" s="1162" t="s">
        <v>2</v>
      </c>
      <c r="C2" s="1163" t="s">
        <v>3</v>
      </c>
      <c r="D2" s="1163"/>
      <c r="E2" s="1163"/>
      <c r="F2" s="1163"/>
      <c r="G2" s="1164" t="s">
        <v>4</v>
      </c>
      <c r="H2" s="1162" t="s">
        <v>5</v>
      </c>
      <c r="I2" s="1162"/>
      <c r="J2" s="1162"/>
      <c r="K2" s="1162"/>
      <c r="L2" s="1162"/>
      <c r="M2" s="1162"/>
      <c r="N2" s="1156" t="s">
        <v>6</v>
      </c>
      <c r="O2" s="1156"/>
      <c r="P2" s="1156"/>
      <c r="Q2" s="1156"/>
      <c r="Y2" s="7"/>
      <c r="Z2" s="7"/>
    </row>
    <row r="3" spans="1:26" s="6" customFormat="1" ht="17.25" customHeight="1">
      <c r="A3" s="1161"/>
      <c r="B3" s="1162"/>
      <c r="C3" s="1163"/>
      <c r="D3" s="1163"/>
      <c r="E3" s="1163"/>
      <c r="F3" s="1163"/>
      <c r="G3" s="1164"/>
      <c r="H3" s="1157" t="s">
        <v>7</v>
      </c>
      <c r="I3" s="1158" t="s">
        <v>8</v>
      </c>
      <c r="J3" s="1158"/>
      <c r="K3" s="1158"/>
      <c r="L3" s="1158"/>
      <c r="M3" s="1159" t="s">
        <v>9</v>
      </c>
      <c r="N3" s="1169" t="s">
        <v>10</v>
      </c>
      <c r="O3" s="1169"/>
      <c r="P3" s="1169"/>
      <c r="Q3" s="8" t="s">
        <v>11</v>
      </c>
      <c r="Y3" s="7"/>
      <c r="Z3" s="7"/>
    </row>
    <row r="4" spans="1:26" s="6" customFormat="1" ht="15.75" customHeight="1">
      <c r="A4" s="1161"/>
      <c r="B4" s="1162"/>
      <c r="C4" s="1163"/>
      <c r="D4" s="1163"/>
      <c r="E4" s="1163"/>
      <c r="F4" s="1163"/>
      <c r="G4" s="1164"/>
      <c r="H4" s="1157"/>
      <c r="I4" s="1155" t="s">
        <v>12</v>
      </c>
      <c r="J4" s="1170" t="s">
        <v>13</v>
      </c>
      <c r="K4" s="1170"/>
      <c r="L4" s="1170"/>
      <c r="M4" s="1159"/>
      <c r="N4" s="1171" t="s">
        <v>14</v>
      </c>
      <c r="O4" s="1171"/>
      <c r="P4" s="1171"/>
      <c r="Q4" s="1171"/>
      <c r="R4" s="9"/>
      <c r="S4" s="9"/>
      <c r="Y4" s="7"/>
      <c r="Z4" s="7"/>
    </row>
    <row r="5" spans="1:26" s="6" customFormat="1" ht="12.75" customHeight="1">
      <c r="A5" s="1161"/>
      <c r="B5" s="1162"/>
      <c r="C5" s="1172" t="s">
        <v>15</v>
      </c>
      <c r="D5" s="1174" t="s">
        <v>16</v>
      </c>
      <c r="E5" s="1175" t="s">
        <v>17</v>
      </c>
      <c r="F5" s="1175"/>
      <c r="G5" s="1164"/>
      <c r="H5" s="1157"/>
      <c r="I5" s="1155"/>
      <c r="J5" s="1154" t="s">
        <v>18</v>
      </c>
      <c r="K5" s="1155" t="s">
        <v>19</v>
      </c>
      <c r="L5" s="1155" t="s">
        <v>20</v>
      </c>
      <c r="M5" s="1159"/>
      <c r="N5" s="1171"/>
      <c r="O5" s="1171"/>
      <c r="P5" s="1171"/>
      <c r="Q5" s="1171"/>
      <c r="R5" s="9"/>
      <c r="S5" s="9"/>
      <c r="Y5" s="7"/>
      <c r="Z5" s="7"/>
    </row>
    <row r="6" spans="1:26" s="6" customFormat="1" ht="15">
      <c r="A6" s="1161"/>
      <c r="B6" s="1162"/>
      <c r="C6" s="1172"/>
      <c r="D6" s="1174"/>
      <c r="E6" s="1175"/>
      <c r="F6" s="1175"/>
      <c r="G6" s="1164"/>
      <c r="H6" s="1157"/>
      <c r="I6" s="1155"/>
      <c r="J6" s="1154"/>
      <c r="K6" s="1155"/>
      <c r="L6" s="1155"/>
      <c r="M6" s="1159"/>
      <c r="N6" s="10">
        <v>1</v>
      </c>
      <c r="O6" s="11" t="s">
        <v>21</v>
      </c>
      <c r="P6" s="12" t="s">
        <v>22</v>
      </c>
      <c r="Q6" s="13">
        <v>3</v>
      </c>
      <c r="Y6" s="7"/>
      <c r="Z6" s="7"/>
    </row>
    <row r="7" spans="1:26" s="6" customFormat="1" ht="44.25" customHeight="1">
      <c r="A7" s="1161"/>
      <c r="B7" s="1162"/>
      <c r="C7" s="1172"/>
      <c r="D7" s="1174"/>
      <c r="E7" s="1165" t="s">
        <v>23</v>
      </c>
      <c r="F7" s="1166" t="s">
        <v>24</v>
      </c>
      <c r="G7" s="1164"/>
      <c r="H7" s="1157"/>
      <c r="I7" s="1155"/>
      <c r="J7" s="1154"/>
      <c r="K7" s="1155"/>
      <c r="L7" s="1155"/>
      <c r="M7" s="1159"/>
      <c r="N7" s="1167" t="s">
        <v>25</v>
      </c>
      <c r="O7" s="1167"/>
      <c r="P7" s="1167"/>
      <c r="Q7" s="1167"/>
      <c r="Y7" s="7"/>
      <c r="Z7" s="7"/>
    </row>
    <row r="8" spans="1:26" s="6" customFormat="1" ht="15">
      <c r="A8" s="1161"/>
      <c r="B8" s="1162"/>
      <c r="C8" s="1172"/>
      <c r="D8" s="1174"/>
      <c r="E8" s="1165"/>
      <c r="F8" s="1166"/>
      <c r="G8" s="1164"/>
      <c r="H8" s="1157"/>
      <c r="I8" s="1155"/>
      <c r="J8" s="1154"/>
      <c r="K8" s="1155"/>
      <c r="L8" s="1155"/>
      <c r="M8" s="1159"/>
      <c r="N8" s="14">
        <v>15</v>
      </c>
      <c r="O8" s="15">
        <v>9</v>
      </c>
      <c r="P8" s="16">
        <v>9</v>
      </c>
      <c r="Q8" s="17">
        <v>15</v>
      </c>
      <c r="Y8" s="7"/>
      <c r="Z8" s="7"/>
    </row>
    <row r="9" spans="1:26" s="6" customFormat="1" ht="15">
      <c r="A9" s="18">
        <v>1</v>
      </c>
      <c r="B9" s="19">
        <v>2</v>
      </c>
      <c r="C9" s="20">
        <v>3</v>
      </c>
      <c r="D9" s="21">
        <v>4</v>
      </c>
      <c r="E9" s="21">
        <v>5</v>
      </c>
      <c r="F9" s="22">
        <v>6</v>
      </c>
      <c r="G9" s="23">
        <v>7</v>
      </c>
      <c r="H9" s="24">
        <v>8</v>
      </c>
      <c r="I9" s="21">
        <v>9</v>
      </c>
      <c r="J9" s="21">
        <v>10</v>
      </c>
      <c r="K9" s="21">
        <v>11</v>
      </c>
      <c r="L9" s="21">
        <v>12</v>
      </c>
      <c r="M9" s="25">
        <v>13</v>
      </c>
      <c r="N9" s="20">
        <v>14</v>
      </c>
      <c r="O9" s="21">
        <v>15</v>
      </c>
      <c r="P9" s="22">
        <v>16</v>
      </c>
      <c r="Q9" s="23">
        <v>17</v>
      </c>
      <c r="Y9" s="7"/>
      <c r="Z9" s="7"/>
    </row>
    <row r="10" spans="1:26" s="6" customFormat="1" ht="16.5" customHeight="1">
      <c r="A10" s="1173" t="s">
        <v>26</v>
      </c>
      <c r="B10" s="1173"/>
      <c r="C10" s="1173"/>
      <c r="D10" s="1173"/>
      <c r="E10" s="1173"/>
      <c r="F10" s="1173"/>
      <c r="G10" s="1173"/>
      <c r="H10" s="1173"/>
      <c r="I10" s="1173"/>
      <c r="J10" s="1173"/>
      <c r="K10" s="1173"/>
      <c r="L10" s="1173"/>
      <c r="M10" s="1173"/>
      <c r="N10" s="1173"/>
      <c r="O10" s="1173"/>
      <c r="P10" s="1173"/>
      <c r="Q10" s="1173"/>
      <c r="Y10" s="7"/>
      <c r="Z10" s="7"/>
    </row>
    <row r="11" spans="1:26" s="6" customFormat="1" ht="17.25" customHeight="1">
      <c r="A11" s="1168" t="s">
        <v>27</v>
      </c>
      <c r="B11" s="1168"/>
      <c r="C11" s="1168"/>
      <c r="D11" s="1168"/>
      <c r="E11" s="1168"/>
      <c r="F11" s="1168"/>
      <c r="G11" s="1168"/>
      <c r="H11" s="1168"/>
      <c r="I11" s="1168"/>
      <c r="J11" s="1168"/>
      <c r="K11" s="1168"/>
      <c r="L11" s="1168"/>
      <c r="M11" s="1168"/>
      <c r="N11" s="1168"/>
      <c r="O11" s="1168"/>
      <c r="P11" s="1168"/>
      <c r="Q11" s="1168"/>
      <c r="S11" s="7"/>
      <c r="T11" s="7"/>
      <c r="U11" s="7"/>
      <c r="V11" s="7"/>
      <c r="Y11" s="7"/>
      <c r="Z11" s="7"/>
    </row>
    <row r="12" spans="1:26" s="6" customFormat="1" ht="17.25" customHeight="1">
      <c r="A12" s="1168" t="s">
        <v>28</v>
      </c>
      <c r="B12" s="1168"/>
      <c r="C12" s="1168"/>
      <c r="D12" s="1168"/>
      <c r="E12" s="1168"/>
      <c r="F12" s="1168"/>
      <c r="G12" s="1168"/>
      <c r="H12" s="1168"/>
      <c r="I12" s="1168"/>
      <c r="J12" s="1168"/>
      <c r="K12" s="1168"/>
      <c r="L12" s="1168"/>
      <c r="M12" s="1168"/>
      <c r="N12" s="1168"/>
      <c r="O12" s="1168"/>
      <c r="P12" s="1168"/>
      <c r="Q12" s="1168"/>
      <c r="S12" s="7"/>
      <c r="T12" s="7" t="s">
        <v>29</v>
      </c>
      <c r="U12" s="7" t="s">
        <v>30</v>
      </c>
      <c r="V12" s="7" t="s">
        <v>31</v>
      </c>
      <c r="Y12" s="7"/>
      <c r="Z12" s="7"/>
    </row>
    <row r="13" spans="1:26" s="6" customFormat="1" ht="30.75" customHeight="1">
      <c r="A13" s="27" t="s">
        <v>32</v>
      </c>
      <c r="B13" s="28" t="s">
        <v>33</v>
      </c>
      <c r="C13" s="29"/>
      <c r="D13" s="30"/>
      <c r="E13" s="30"/>
      <c r="F13" s="31"/>
      <c r="G13" s="32">
        <f>G14+G15+G16</f>
        <v>6.5</v>
      </c>
      <c r="H13" s="33">
        <f>G13*30</f>
        <v>195</v>
      </c>
      <c r="I13" s="34">
        <f>I14+I15+I16</f>
        <v>70</v>
      </c>
      <c r="J13" s="34"/>
      <c r="K13" s="34"/>
      <c r="L13" s="34">
        <f>L14+L15+L16</f>
        <v>70</v>
      </c>
      <c r="M13" s="35">
        <f>M14+M15+M16</f>
        <v>125</v>
      </c>
      <c r="N13" s="36"/>
      <c r="O13" s="37"/>
      <c r="P13" s="38"/>
      <c r="Q13" s="39"/>
      <c r="S13" s="7" t="s">
        <v>34</v>
      </c>
      <c r="T13" s="7"/>
      <c r="U13" s="7"/>
      <c r="V13" s="7"/>
      <c r="Y13" s="7"/>
      <c r="Z13" s="7"/>
    </row>
    <row r="14" spans="1:26" s="6" customFormat="1" ht="33" customHeight="1">
      <c r="A14" s="40" t="s">
        <v>35</v>
      </c>
      <c r="B14" s="41" t="s">
        <v>33</v>
      </c>
      <c r="C14" s="42"/>
      <c r="D14" s="43">
        <v>1</v>
      </c>
      <c r="E14" s="44"/>
      <c r="F14" s="45"/>
      <c r="G14" s="46">
        <v>2.5</v>
      </c>
      <c r="H14" s="47">
        <f>G14*30</f>
        <v>75</v>
      </c>
      <c r="I14" s="48">
        <f>SUM(J14:L14)</f>
        <v>30</v>
      </c>
      <c r="J14" s="48"/>
      <c r="K14" s="48"/>
      <c r="L14" s="48">
        <v>30</v>
      </c>
      <c r="M14" s="49">
        <f>H14-I14</f>
        <v>45</v>
      </c>
      <c r="N14" s="50">
        <v>2</v>
      </c>
      <c r="O14" s="51"/>
      <c r="P14" s="52"/>
      <c r="Q14" s="53"/>
      <c r="S14" s="7" t="s">
        <v>36</v>
      </c>
      <c r="T14" s="7"/>
      <c r="U14" s="7"/>
      <c r="V14" s="7">
        <v>1</v>
      </c>
      <c r="Y14" s="7"/>
      <c r="Z14" s="7"/>
    </row>
    <row r="15" spans="1:26" s="6" customFormat="1" ht="32.25" customHeight="1">
      <c r="A15" s="40" t="s">
        <v>37</v>
      </c>
      <c r="B15" s="41" t="s">
        <v>33</v>
      </c>
      <c r="C15" s="54"/>
      <c r="D15" s="55"/>
      <c r="E15" s="55"/>
      <c r="F15" s="56"/>
      <c r="G15" s="46">
        <v>2</v>
      </c>
      <c r="H15" s="47">
        <f>G15*30</f>
        <v>60</v>
      </c>
      <c r="I15" s="48">
        <f>SUM(J15:L15)</f>
        <v>20</v>
      </c>
      <c r="J15" s="57"/>
      <c r="K15" s="57"/>
      <c r="L15" s="57">
        <v>20</v>
      </c>
      <c r="M15" s="49">
        <f>H15-I15</f>
        <v>40</v>
      </c>
      <c r="N15" s="58"/>
      <c r="O15" s="59">
        <v>2</v>
      </c>
      <c r="P15" s="60"/>
      <c r="Q15" s="61"/>
      <c r="S15" s="7" t="s">
        <v>38</v>
      </c>
      <c r="T15" s="7">
        <v>1</v>
      </c>
      <c r="U15" s="7"/>
      <c r="V15" s="7"/>
      <c r="Y15" s="7"/>
      <c r="Z15" s="7"/>
    </row>
    <row r="16" spans="1:26" s="6" customFormat="1" ht="31.5" customHeight="1">
      <c r="A16" s="62" t="s">
        <v>39</v>
      </c>
      <c r="B16" s="63" t="s">
        <v>33</v>
      </c>
      <c r="C16" s="64" t="s">
        <v>22</v>
      </c>
      <c r="D16" s="65"/>
      <c r="E16" s="65"/>
      <c r="F16" s="66"/>
      <c r="G16" s="67">
        <v>2</v>
      </c>
      <c r="H16" s="68">
        <f>G16*30</f>
        <v>60</v>
      </c>
      <c r="I16" s="48">
        <f>SUM(J16:L16)</f>
        <v>20</v>
      </c>
      <c r="J16" s="69"/>
      <c r="K16" s="69"/>
      <c r="L16" s="69">
        <v>20</v>
      </c>
      <c r="M16" s="70">
        <f>H16-I16</f>
        <v>40</v>
      </c>
      <c r="N16" s="71"/>
      <c r="O16" s="72"/>
      <c r="P16" s="73">
        <v>2</v>
      </c>
      <c r="Q16" s="74"/>
      <c r="S16" s="7"/>
      <c r="T16" s="7"/>
      <c r="U16" s="7"/>
      <c r="V16" s="7"/>
      <c r="Y16" s="7"/>
      <c r="Z16" s="7"/>
    </row>
    <row r="17" spans="1:26" s="6" customFormat="1" ht="21.75" customHeight="1">
      <c r="A17" s="26"/>
      <c r="B17" s="75" t="s">
        <v>40</v>
      </c>
      <c r="C17" s="1168"/>
      <c r="D17" s="1168"/>
      <c r="E17" s="1168"/>
      <c r="F17" s="1168"/>
      <c r="G17" s="76">
        <f aca="true" t="shared" si="0" ref="G17:M17">G13</f>
        <v>6.5</v>
      </c>
      <c r="H17" s="77">
        <f t="shared" si="0"/>
        <v>195</v>
      </c>
      <c r="I17" s="78">
        <f t="shared" si="0"/>
        <v>70</v>
      </c>
      <c r="J17" s="78">
        <f t="shared" si="0"/>
        <v>0</v>
      </c>
      <c r="K17" s="78">
        <f t="shared" si="0"/>
        <v>0</v>
      </c>
      <c r="L17" s="78">
        <f t="shared" si="0"/>
        <v>70</v>
      </c>
      <c r="M17" s="79">
        <f t="shared" si="0"/>
        <v>125</v>
      </c>
      <c r="N17" s="80">
        <f>SUM(N13:N16)</f>
        <v>2</v>
      </c>
      <c r="O17" s="81">
        <f>SUM(O13:O16)</f>
        <v>2</v>
      </c>
      <c r="P17" s="82">
        <f>SUM(P13:P16)</f>
        <v>2</v>
      </c>
      <c r="Q17" s="83">
        <f>SUM(Q13:Q16)</f>
        <v>0</v>
      </c>
      <c r="S17" s="7" t="s">
        <v>41</v>
      </c>
      <c r="T17" s="7"/>
      <c r="U17" s="7"/>
      <c r="V17" s="7"/>
      <c r="Y17" s="7"/>
      <c r="Z17" s="7"/>
    </row>
    <row r="18" spans="1:26" s="6" customFormat="1" ht="21.75" customHeight="1">
      <c r="A18" s="1168" t="s">
        <v>42</v>
      </c>
      <c r="B18" s="1168"/>
      <c r="C18" s="1168"/>
      <c r="D18" s="1168"/>
      <c r="E18" s="1168"/>
      <c r="F18" s="1168"/>
      <c r="G18" s="1168"/>
      <c r="H18" s="1168"/>
      <c r="I18" s="1168"/>
      <c r="J18" s="1168"/>
      <c r="K18" s="1168"/>
      <c r="L18" s="1168"/>
      <c r="M18" s="1168"/>
      <c r="N18" s="1168"/>
      <c r="O18" s="1168"/>
      <c r="P18" s="1168"/>
      <c r="Q18" s="1168"/>
      <c r="S18" s="7" t="s">
        <v>36</v>
      </c>
      <c r="T18" s="7"/>
      <c r="U18" s="7"/>
      <c r="V18" s="7"/>
      <c r="Y18" s="7"/>
      <c r="Z18" s="7"/>
    </row>
    <row r="19" spans="1:26" s="6" customFormat="1" ht="31.5" customHeight="1">
      <c r="A19" s="27" t="s">
        <v>43</v>
      </c>
      <c r="B19" s="84" t="s">
        <v>44</v>
      </c>
      <c r="C19" s="85"/>
      <c r="D19" s="86">
        <v>1</v>
      </c>
      <c r="E19" s="87"/>
      <c r="F19" s="88"/>
      <c r="G19" s="89">
        <v>2.5</v>
      </c>
      <c r="H19" s="42">
        <f>G19*30</f>
        <v>75</v>
      </c>
      <c r="I19" s="90">
        <f>SUM(J19:L19)</f>
        <v>30</v>
      </c>
      <c r="J19" s="51">
        <v>20</v>
      </c>
      <c r="K19" s="91"/>
      <c r="L19" s="91">
        <v>10</v>
      </c>
      <c r="M19" s="92">
        <f>H19-I19</f>
        <v>45</v>
      </c>
      <c r="N19" s="93">
        <v>2</v>
      </c>
      <c r="O19" s="94"/>
      <c r="P19" s="95"/>
      <c r="Q19" s="96"/>
      <c r="S19" s="7" t="s">
        <v>38</v>
      </c>
      <c r="T19" s="7">
        <v>1</v>
      </c>
      <c r="U19" s="7">
        <v>1</v>
      </c>
      <c r="V19" s="7">
        <v>1</v>
      </c>
      <c r="Y19" s="7"/>
      <c r="Z19" s="7"/>
    </row>
    <row r="20" spans="1:26" s="6" customFormat="1" ht="18.75" customHeight="1">
      <c r="A20" s="97" t="s">
        <v>45</v>
      </c>
      <c r="B20" s="98" t="s">
        <v>46</v>
      </c>
      <c r="C20" s="99"/>
      <c r="D20" s="100" t="s">
        <v>21</v>
      </c>
      <c r="E20" s="100"/>
      <c r="F20" s="101"/>
      <c r="G20" s="102">
        <v>2</v>
      </c>
      <c r="H20" s="103">
        <f>G20*30</f>
        <v>60</v>
      </c>
      <c r="I20" s="104">
        <f>SUM(J20:L20)</f>
        <v>20</v>
      </c>
      <c r="J20" s="105">
        <v>14</v>
      </c>
      <c r="K20" s="106"/>
      <c r="L20" s="106">
        <v>6</v>
      </c>
      <c r="M20" s="107">
        <f>H20-I20</f>
        <v>40</v>
      </c>
      <c r="N20" s="108"/>
      <c r="O20" s="109">
        <v>2</v>
      </c>
      <c r="P20" s="110"/>
      <c r="Q20" s="111"/>
      <c r="Y20" s="7"/>
      <c r="Z20" s="7"/>
    </row>
    <row r="21" spans="1:26" s="6" customFormat="1" ht="15.75">
      <c r="A21" s="97" t="s">
        <v>47</v>
      </c>
      <c r="B21" s="112" t="s">
        <v>48</v>
      </c>
      <c r="C21" s="99"/>
      <c r="D21" s="100" t="s">
        <v>22</v>
      </c>
      <c r="E21" s="100"/>
      <c r="F21" s="113"/>
      <c r="G21" s="102">
        <v>2</v>
      </c>
      <c r="H21" s="114">
        <f>G21*30</f>
        <v>60</v>
      </c>
      <c r="I21" s="90">
        <f>SUM(J21:L21)</f>
        <v>20</v>
      </c>
      <c r="J21" s="100">
        <v>20</v>
      </c>
      <c r="K21" s="100"/>
      <c r="L21" s="100"/>
      <c r="M21" s="115">
        <f>H21-I21</f>
        <v>40</v>
      </c>
      <c r="N21" s="108"/>
      <c r="O21" s="109"/>
      <c r="P21" s="110">
        <v>2</v>
      </c>
      <c r="Q21" s="111"/>
      <c r="S21" s="6" t="s">
        <v>49</v>
      </c>
      <c r="Y21" s="7"/>
      <c r="Z21" s="7"/>
    </row>
    <row r="22" spans="1:26" s="6" customFormat="1" ht="21.75" customHeight="1">
      <c r="A22" s="26"/>
      <c r="B22" s="116" t="s">
        <v>50</v>
      </c>
      <c r="C22" s="1168"/>
      <c r="D22" s="1168"/>
      <c r="E22" s="1168"/>
      <c r="F22" s="1168"/>
      <c r="G22" s="117">
        <f>SUM(G19:G21)</f>
        <v>6.5</v>
      </c>
      <c r="H22" s="118">
        <f>SUM(H19:H21)</f>
        <v>195</v>
      </c>
      <c r="I22" s="119">
        <f>SUM(I19:I21)</f>
        <v>70</v>
      </c>
      <c r="J22" s="119">
        <f>SUM(J19:J21)</f>
        <v>54</v>
      </c>
      <c r="K22" s="119"/>
      <c r="L22" s="119">
        <f aca="true" t="shared" si="1" ref="L22:Q22">SUM(L19:L21)</f>
        <v>16</v>
      </c>
      <c r="M22" s="120">
        <f t="shared" si="1"/>
        <v>125</v>
      </c>
      <c r="N22" s="121">
        <f t="shared" si="1"/>
        <v>2</v>
      </c>
      <c r="O22" s="122">
        <f t="shared" si="1"/>
        <v>2</v>
      </c>
      <c r="P22" s="123">
        <f t="shared" si="1"/>
        <v>2</v>
      </c>
      <c r="Q22" s="123">
        <f t="shared" si="1"/>
        <v>0</v>
      </c>
      <c r="Y22" s="7"/>
      <c r="Z22" s="7"/>
    </row>
    <row r="23" spans="1:26" s="6" customFormat="1" ht="21.75" customHeight="1">
      <c r="A23" s="1176" t="s">
        <v>51</v>
      </c>
      <c r="B23" s="1176"/>
      <c r="C23" s="1168"/>
      <c r="D23" s="1168"/>
      <c r="E23" s="1168"/>
      <c r="F23" s="1168"/>
      <c r="G23" s="124">
        <f>G17</f>
        <v>6.5</v>
      </c>
      <c r="H23" s="125">
        <f>H17</f>
        <v>195</v>
      </c>
      <c r="I23" s="126">
        <f>I17</f>
        <v>70</v>
      </c>
      <c r="J23" s="126"/>
      <c r="K23" s="126"/>
      <c r="L23" s="126">
        <f aca="true" t="shared" si="2" ref="L23:Q23">L17</f>
        <v>70</v>
      </c>
      <c r="M23" s="127">
        <f t="shared" si="2"/>
        <v>125</v>
      </c>
      <c r="N23" s="128">
        <f t="shared" si="2"/>
        <v>2</v>
      </c>
      <c r="O23" s="129">
        <f t="shared" si="2"/>
        <v>2</v>
      </c>
      <c r="P23" s="130">
        <f t="shared" si="2"/>
        <v>2</v>
      </c>
      <c r="Q23" s="131">
        <f t="shared" si="2"/>
        <v>0</v>
      </c>
      <c r="S23" s="7"/>
      <c r="T23" s="7" t="s">
        <v>52</v>
      </c>
      <c r="U23" s="7" t="s">
        <v>30</v>
      </c>
      <c r="V23" s="7" t="s">
        <v>31</v>
      </c>
      <c r="Y23" s="7"/>
      <c r="Z23" s="7"/>
    </row>
    <row r="24" spans="1:26" s="6" customFormat="1" ht="21.75" customHeight="1">
      <c r="A24" s="132"/>
      <c r="B24" s="133" t="s">
        <v>53</v>
      </c>
      <c r="C24" s="134"/>
      <c r="D24" s="135" t="s">
        <v>54</v>
      </c>
      <c r="E24" s="135"/>
      <c r="F24" s="136"/>
      <c r="G24" s="137"/>
      <c r="H24" s="138"/>
      <c r="I24" s="90">
        <f>J24+K24+L24</f>
        <v>0</v>
      </c>
      <c r="J24" s="106"/>
      <c r="K24" s="106"/>
      <c r="L24" s="106"/>
      <c r="M24" s="107"/>
      <c r="N24" s="139" t="s">
        <v>55</v>
      </c>
      <c r="O24" s="140" t="s">
        <v>55</v>
      </c>
      <c r="P24" s="141" t="s">
        <v>55</v>
      </c>
      <c r="Q24" s="142"/>
      <c r="S24" s="143" t="s">
        <v>56</v>
      </c>
      <c r="T24" s="7"/>
      <c r="U24" s="7"/>
      <c r="V24" s="7"/>
      <c r="Y24" s="7"/>
      <c r="Z24" s="7"/>
    </row>
    <row r="25" spans="1:26" s="6" customFormat="1" ht="21.75" customHeight="1">
      <c r="A25" s="1177" t="s">
        <v>57</v>
      </c>
      <c r="B25" s="1177"/>
      <c r="C25" s="1177"/>
      <c r="D25" s="1177"/>
      <c r="E25" s="1177"/>
      <c r="F25" s="1177"/>
      <c r="G25" s="144"/>
      <c r="H25" s="145"/>
      <c r="I25" s="146"/>
      <c r="J25" s="147"/>
      <c r="K25" s="147"/>
      <c r="L25" s="147"/>
      <c r="M25" s="148"/>
      <c r="N25" s="139"/>
      <c r="O25" s="140"/>
      <c r="P25" s="141"/>
      <c r="Q25" s="149"/>
      <c r="S25" s="7" t="s">
        <v>36</v>
      </c>
      <c r="T25" s="7">
        <v>2</v>
      </c>
      <c r="U25" s="7"/>
      <c r="V25" s="7"/>
      <c r="Y25" s="7"/>
      <c r="Z25" s="7"/>
    </row>
    <row r="26" spans="1:26" s="6" customFormat="1" ht="21.75" customHeight="1">
      <c r="A26" s="150"/>
      <c r="B26" s="151"/>
      <c r="C26" s="151"/>
      <c r="D26" s="151"/>
      <c r="E26" s="151"/>
      <c r="F26" s="151"/>
      <c r="G26" s="152"/>
      <c r="H26" s="103"/>
      <c r="I26" s="153"/>
      <c r="J26" s="103"/>
      <c r="K26" s="103"/>
      <c r="L26" s="103"/>
      <c r="M26" s="103"/>
      <c r="N26" s="1178"/>
      <c r="O26" s="1178"/>
      <c r="P26" s="1178"/>
      <c r="Q26" s="1178"/>
      <c r="S26" s="7"/>
      <c r="T26" s="7"/>
      <c r="U26" s="7"/>
      <c r="V26" s="7"/>
      <c r="Y26" s="7"/>
      <c r="Z26" s="7"/>
    </row>
    <row r="27" spans="1:26" s="6" customFormat="1" ht="21.75" customHeight="1">
      <c r="A27" s="150"/>
      <c r="B27" s="151"/>
      <c r="C27" s="151"/>
      <c r="D27" s="151"/>
      <c r="E27" s="151"/>
      <c r="F27" s="151"/>
      <c r="G27" s="152"/>
      <c r="H27" s="103"/>
      <c r="I27" s="153"/>
      <c r="J27" s="103"/>
      <c r="K27" s="103"/>
      <c r="L27" s="103"/>
      <c r="M27" s="103"/>
      <c r="N27" s="1178"/>
      <c r="O27" s="1178"/>
      <c r="P27" s="1178"/>
      <c r="Q27" s="1178"/>
      <c r="S27" s="7"/>
      <c r="T27" s="7"/>
      <c r="U27" s="7"/>
      <c r="V27" s="7"/>
      <c r="Y27" s="7"/>
      <c r="Z27" s="7"/>
    </row>
    <row r="28" spans="1:26" s="6" customFormat="1" ht="21.75" customHeight="1">
      <c r="A28" s="150"/>
      <c r="B28" s="151"/>
      <c r="C28" s="151"/>
      <c r="D28" s="151"/>
      <c r="E28" s="151"/>
      <c r="F28" s="151"/>
      <c r="G28" s="152"/>
      <c r="H28" s="103"/>
      <c r="I28" s="153"/>
      <c r="J28" s="103"/>
      <c r="K28" s="103"/>
      <c r="L28" s="103"/>
      <c r="M28" s="103"/>
      <c r="N28" s="154"/>
      <c r="O28" s="154"/>
      <c r="P28" s="154"/>
      <c r="Q28" s="155"/>
      <c r="S28" s="7"/>
      <c r="T28" s="7"/>
      <c r="U28" s="7"/>
      <c r="V28" s="7"/>
      <c r="Y28" s="7"/>
      <c r="Z28" s="7"/>
    </row>
    <row r="29" spans="1:26" s="6" customFormat="1" ht="21.75" customHeight="1">
      <c r="A29" s="1168" t="s">
        <v>49</v>
      </c>
      <c r="B29" s="1168"/>
      <c r="C29" s="1168"/>
      <c r="D29" s="1168"/>
      <c r="E29" s="1168"/>
      <c r="F29" s="1168"/>
      <c r="G29" s="1168"/>
      <c r="H29" s="1168"/>
      <c r="I29" s="1168"/>
      <c r="J29" s="1168"/>
      <c r="K29" s="1168"/>
      <c r="L29" s="1168"/>
      <c r="M29" s="1168"/>
      <c r="N29" s="1168"/>
      <c r="O29" s="1168"/>
      <c r="P29" s="1168"/>
      <c r="Q29" s="1168"/>
      <c r="S29" s="7" t="s">
        <v>38</v>
      </c>
      <c r="T29" s="7">
        <v>2</v>
      </c>
      <c r="U29" s="7">
        <v>1</v>
      </c>
      <c r="V29" s="7"/>
      <c r="Y29" s="7"/>
      <c r="Z29" s="7"/>
    </row>
    <row r="30" spans="1:26" s="6" customFormat="1" ht="28.5" customHeight="1">
      <c r="A30" s="156" t="s">
        <v>43</v>
      </c>
      <c r="B30" s="157" t="s">
        <v>58</v>
      </c>
      <c r="C30" s="158"/>
      <c r="D30" s="159"/>
      <c r="E30" s="159"/>
      <c r="F30" s="160"/>
      <c r="G30" s="161">
        <f>G31+G32</f>
        <v>3</v>
      </c>
      <c r="H30" s="162">
        <f>H31+H32</f>
        <v>90</v>
      </c>
      <c r="I30" s="163">
        <f>I31+I32</f>
        <v>30</v>
      </c>
      <c r="J30" s="163">
        <f>J31+J32</f>
        <v>20</v>
      </c>
      <c r="K30" s="163"/>
      <c r="L30" s="163">
        <f>L31+L32</f>
        <v>10</v>
      </c>
      <c r="M30" s="164">
        <f>M31+M32</f>
        <v>60</v>
      </c>
      <c r="N30" s="165"/>
      <c r="O30" s="86"/>
      <c r="P30" s="166"/>
      <c r="Q30" s="167"/>
      <c r="S30" s="143" t="s">
        <v>59</v>
      </c>
      <c r="T30" s="7"/>
      <c r="U30" s="7"/>
      <c r="V30" s="7"/>
      <c r="Y30" s="7"/>
      <c r="Z30" s="7"/>
    </row>
    <row r="31" spans="1:26" s="6" customFormat="1" ht="21.75" customHeight="1">
      <c r="A31" s="168" t="s">
        <v>60</v>
      </c>
      <c r="B31" s="169" t="s">
        <v>61</v>
      </c>
      <c r="C31" s="54">
        <v>1</v>
      </c>
      <c r="D31" s="57"/>
      <c r="E31" s="57"/>
      <c r="F31" s="170"/>
      <c r="G31" s="46">
        <v>1.5</v>
      </c>
      <c r="H31" s="171">
        <f>G31*30</f>
        <v>45</v>
      </c>
      <c r="I31" s="104">
        <f>SUM(J31:L31)</f>
        <v>15</v>
      </c>
      <c r="J31" s="59">
        <v>15</v>
      </c>
      <c r="K31" s="57"/>
      <c r="L31" s="57"/>
      <c r="M31" s="49">
        <f>H31-I31</f>
        <v>30</v>
      </c>
      <c r="N31" s="171">
        <v>1</v>
      </c>
      <c r="O31" s="57"/>
      <c r="P31" s="92"/>
      <c r="Q31" s="172"/>
      <c r="S31" s="7" t="s">
        <v>36</v>
      </c>
      <c r="T31" s="7">
        <v>1</v>
      </c>
      <c r="U31" s="7"/>
      <c r="V31" s="7">
        <v>1</v>
      </c>
      <c r="Y31" s="7"/>
      <c r="Z31" s="7"/>
    </row>
    <row r="32" spans="1:26" s="6" customFormat="1" ht="21.75" customHeight="1">
      <c r="A32" s="168" t="s">
        <v>62</v>
      </c>
      <c r="B32" s="173" t="s">
        <v>63</v>
      </c>
      <c r="C32" s="54"/>
      <c r="D32" s="174">
        <v>1</v>
      </c>
      <c r="E32" s="55"/>
      <c r="F32" s="56"/>
      <c r="G32" s="46">
        <v>1.5</v>
      </c>
      <c r="H32" s="171">
        <f>G32*30</f>
        <v>45</v>
      </c>
      <c r="I32" s="104">
        <f>SUM(J32:L32)</f>
        <v>15</v>
      </c>
      <c r="J32" s="57">
        <v>5</v>
      </c>
      <c r="K32" s="57"/>
      <c r="L32" s="57">
        <v>10</v>
      </c>
      <c r="M32" s="49">
        <f>H32-I32</f>
        <v>30</v>
      </c>
      <c r="N32" s="171">
        <v>1</v>
      </c>
      <c r="O32" s="57"/>
      <c r="P32" s="92"/>
      <c r="Q32" s="172"/>
      <c r="S32" s="7" t="s">
        <v>38</v>
      </c>
      <c r="T32" s="7">
        <v>2</v>
      </c>
      <c r="U32" s="7">
        <v>1</v>
      </c>
      <c r="V32" s="7"/>
      <c r="Y32" s="7"/>
      <c r="Z32" s="7"/>
    </row>
    <row r="33" spans="1:26" s="6" customFormat="1" ht="21.75" customHeight="1">
      <c r="A33" s="1168"/>
      <c r="B33" s="1168"/>
      <c r="C33" s="175"/>
      <c r="D33" s="176"/>
      <c r="E33" s="176"/>
      <c r="F33" s="177"/>
      <c r="G33" s="178">
        <f aca="true" t="shared" si="3" ref="G33:M33">G30</f>
        <v>3</v>
      </c>
      <c r="H33" s="178">
        <f t="shared" si="3"/>
        <v>90</v>
      </c>
      <c r="I33" s="178">
        <f t="shared" si="3"/>
        <v>30</v>
      </c>
      <c r="J33" s="178">
        <f t="shared" si="3"/>
        <v>20</v>
      </c>
      <c r="K33" s="178">
        <f t="shared" si="3"/>
        <v>0</v>
      </c>
      <c r="L33" s="178">
        <f t="shared" si="3"/>
        <v>10</v>
      </c>
      <c r="M33" s="178">
        <f t="shared" si="3"/>
        <v>60</v>
      </c>
      <c r="N33" s="179">
        <f>SUM(N30:N32)</f>
        <v>2</v>
      </c>
      <c r="O33" s="180">
        <f>SUM(O30:O32)</f>
        <v>0</v>
      </c>
      <c r="P33" s="181">
        <f>SUM(P30:P32)</f>
        <v>0</v>
      </c>
      <c r="Q33" s="182">
        <f>SUM(Q30:Q32)</f>
        <v>0</v>
      </c>
      <c r="S33" s="143" t="s">
        <v>64</v>
      </c>
      <c r="T33" s="7"/>
      <c r="U33" s="7"/>
      <c r="V33" s="7"/>
      <c r="Y33" s="7"/>
      <c r="Z33" s="7"/>
    </row>
    <row r="34" spans="1:26" s="6" customFormat="1" ht="19.5" customHeight="1">
      <c r="A34" s="1182" t="s">
        <v>65</v>
      </c>
      <c r="B34" s="1182"/>
      <c r="C34" s="1182"/>
      <c r="D34" s="1182"/>
      <c r="E34" s="1182"/>
      <c r="F34" s="1182"/>
      <c r="G34" s="1182"/>
      <c r="H34" s="1182"/>
      <c r="I34" s="1182"/>
      <c r="J34" s="1182"/>
      <c r="K34" s="1182"/>
      <c r="L34" s="1182"/>
      <c r="M34" s="1182"/>
      <c r="N34" s="1182"/>
      <c r="O34" s="1182"/>
      <c r="P34" s="1182"/>
      <c r="Q34" s="1182"/>
      <c r="S34" s="7" t="s">
        <v>36</v>
      </c>
      <c r="T34" s="7">
        <v>3</v>
      </c>
      <c r="U34" s="7"/>
      <c r="V34" s="7">
        <v>1</v>
      </c>
      <c r="Y34" s="7"/>
      <c r="Z34" s="7"/>
    </row>
    <row r="35" spans="1:26" s="6" customFormat="1" ht="39" customHeight="1">
      <c r="A35" s="183" t="s">
        <v>43</v>
      </c>
      <c r="B35" s="184" t="s">
        <v>66</v>
      </c>
      <c r="C35" s="185"/>
      <c r="D35" s="186"/>
      <c r="E35" s="186"/>
      <c r="F35" s="187"/>
      <c r="G35" s="188">
        <f aca="true" t="shared" si="4" ref="G35:M35">G36+G37</f>
        <v>3</v>
      </c>
      <c r="H35" s="189">
        <f t="shared" si="4"/>
        <v>90</v>
      </c>
      <c r="I35" s="190">
        <f t="shared" si="4"/>
        <v>37</v>
      </c>
      <c r="J35" s="190">
        <f t="shared" si="4"/>
        <v>25</v>
      </c>
      <c r="K35" s="190">
        <f t="shared" si="4"/>
        <v>0</v>
      </c>
      <c r="L35" s="190">
        <f t="shared" si="4"/>
        <v>12</v>
      </c>
      <c r="M35" s="191">
        <f t="shared" si="4"/>
        <v>53</v>
      </c>
      <c r="N35" s="192"/>
      <c r="O35" s="193"/>
      <c r="P35" s="194"/>
      <c r="Q35" s="195"/>
      <c r="S35" s="7" t="s">
        <v>38</v>
      </c>
      <c r="T35" s="7">
        <v>1</v>
      </c>
      <c r="U35" s="7">
        <v>1</v>
      </c>
      <c r="V35" s="7"/>
      <c r="Y35" s="7"/>
      <c r="Z35" s="7"/>
    </row>
    <row r="36" spans="1:26" s="6" customFormat="1" ht="18" customHeight="1">
      <c r="A36" s="196" t="s">
        <v>67</v>
      </c>
      <c r="B36" s="197" t="s">
        <v>68</v>
      </c>
      <c r="C36" s="42"/>
      <c r="D36" s="43" t="s">
        <v>21</v>
      </c>
      <c r="E36" s="44"/>
      <c r="F36" s="45"/>
      <c r="G36" s="198">
        <v>1</v>
      </c>
      <c r="H36" s="199">
        <f>G36*30</f>
        <v>30</v>
      </c>
      <c r="I36" s="200">
        <v>14</v>
      </c>
      <c r="J36" s="91">
        <v>10</v>
      </c>
      <c r="K36" s="91"/>
      <c r="L36" s="91">
        <v>4</v>
      </c>
      <c r="M36" s="201">
        <f>H36-I36</f>
        <v>16</v>
      </c>
      <c r="N36" s="171"/>
      <c r="O36" s="57">
        <v>1.5</v>
      </c>
      <c r="P36" s="49"/>
      <c r="Q36" s="53"/>
      <c r="Y36" s="7"/>
      <c r="Z36" s="7"/>
    </row>
    <row r="37" spans="1:26" s="6" customFormat="1" ht="33.75" customHeight="1">
      <c r="A37" s="202" t="s">
        <v>69</v>
      </c>
      <c r="B37" s="197" t="s">
        <v>70</v>
      </c>
      <c r="C37" s="203"/>
      <c r="D37" s="106">
        <v>1</v>
      </c>
      <c r="E37" s="204"/>
      <c r="F37" s="204"/>
      <c r="G37" s="205">
        <v>2</v>
      </c>
      <c r="H37" s="99">
        <f>G37*30</f>
        <v>60</v>
      </c>
      <c r="I37" s="106">
        <v>23</v>
      </c>
      <c r="J37" s="106">
        <v>15</v>
      </c>
      <c r="K37" s="106"/>
      <c r="L37" s="106">
        <v>8</v>
      </c>
      <c r="M37" s="107">
        <f>H37-I37</f>
        <v>37</v>
      </c>
      <c r="N37" s="138">
        <v>1.5</v>
      </c>
      <c r="O37" s="106"/>
      <c r="P37" s="206"/>
      <c r="Q37" s="207"/>
      <c r="Y37" s="7"/>
      <c r="Z37" s="7"/>
    </row>
    <row r="38" spans="1:26" s="6" customFormat="1" ht="35.25" customHeight="1">
      <c r="A38" s="208" t="s">
        <v>45</v>
      </c>
      <c r="B38" s="63" t="s">
        <v>71</v>
      </c>
      <c r="C38" s="114">
        <v>1</v>
      </c>
      <c r="D38" s="209"/>
      <c r="E38" s="209"/>
      <c r="F38" s="210"/>
      <c r="G38" s="211">
        <v>3</v>
      </c>
      <c r="H38" s="212">
        <f>G38*30</f>
        <v>90</v>
      </c>
      <c r="I38" s="213">
        <f>SUM(J38:L38)</f>
        <v>30</v>
      </c>
      <c r="J38" s="209">
        <v>20</v>
      </c>
      <c r="K38" s="209"/>
      <c r="L38" s="209">
        <v>10</v>
      </c>
      <c r="M38" s="214">
        <f>H38-I38</f>
        <v>60</v>
      </c>
      <c r="N38" s="99">
        <v>2</v>
      </c>
      <c r="O38" s="100"/>
      <c r="P38" s="210"/>
      <c r="Q38" s="215"/>
      <c r="Y38" s="7"/>
      <c r="Z38" s="7"/>
    </row>
    <row r="39" spans="1:26" s="6" customFormat="1" ht="21.75" customHeight="1">
      <c r="A39" s="1183" t="s">
        <v>72</v>
      </c>
      <c r="B39" s="1183"/>
      <c r="C39" s="216"/>
      <c r="D39" s="147"/>
      <c r="E39" s="217"/>
      <c r="F39" s="218"/>
      <c r="G39" s="219">
        <f>G35+G38+G33</f>
        <v>9</v>
      </c>
      <c r="H39" s="220">
        <f>H35+H38+H33</f>
        <v>270</v>
      </c>
      <c r="I39" s="221">
        <f>I35+I38</f>
        <v>67</v>
      </c>
      <c r="J39" s="221">
        <f>J35+J38+J33</f>
        <v>65</v>
      </c>
      <c r="K39" s="221">
        <f>K35+K38</f>
        <v>0</v>
      </c>
      <c r="L39" s="221">
        <f>L35+L38+L33</f>
        <v>32</v>
      </c>
      <c r="M39" s="222">
        <f>M35+M38+M33</f>
        <v>173</v>
      </c>
      <c r="N39" s="219">
        <f>SUM(N35:N38,N33)</f>
        <v>5.5</v>
      </c>
      <c r="O39" s="219">
        <f>SUM(O35:O38)</f>
        <v>1.5</v>
      </c>
      <c r="P39" s="83"/>
      <c r="Q39" s="223"/>
      <c r="Y39" s="7"/>
      <c r="Z39" s="7"/>
    </row>
    <row r="40" spans="1:26" s="6" customFormat="1" ht="55.5" customHeight="1" hidden="1">
      <c r="A40" s="1184"/>
      <c r="B40" s="1184"/>
      <c r="C40" s="1184"/>
      <c r="D40" s="1184"/>
      <c r="E40" s="1184"/>
      <c r="F40" s="1184"/>
      <c r="G40" s="1184"/>
      <c r="H40" s="1184"/>
      <c r="I40" s="1184"/>
      <c r="J40" s="1184"/>
      <c r="K40" s="1184"/>
      <c r="L40" s="1184"/>
      <c r="M40" s="1184"/>
      <c r="N40" s="1184"/>
      <c r="O40" s="1184"/>
      <c r="P40" s="1184"/>
      <c r="Q40" s="1184"/>
      <c r="Y40" s="7"/>
      <c r="Z40" s="7"/>
    </row>
    <row r="41" spans="1:26" s="6" customFormat="1" ht="18" customHeight="1">
      <c r="A41" s="1185" t="s">
        <v>73</v>
      </c>
      <c r="B41" s="1185"/>
      <c r="C41" s="1185"/>
      <c r="D41" s="1185"/>
      <c r="E41" s="1185"/>
      <c r="F41" s="1185"/>
      <c r="G41" s="1185"/>
      <c r="H41" s="1185"/>
      <c r="I41" s="1185"/>
      <c r="J41" s="1185"/>
      <c r="K41" s="1185"/>
      <c r="L41" s="1185"/>
      <c r="M41" s="1185"/>
      <c r="N41" s="1185"/>
      <c r="O41" s="1185"/>
      <c r="P41" s="1185"/>
      <c r="Q41" s="1185"/>
      <c r="Y41" s="7"/>
      <c r="Z41" s="7"/>
    </row>
    <row r="42" spans="1:26" s="6" customFormat="1" ht="18" customHeight="1">
      <c r="A42" s="1181" t="s">
        <v>74</v>
      </c>
      <c r="B42" s="1181"/>
      <c r="C42" s="1181"/>
      <c r="D42" s="1181"/>
      <c r="E42" s="1181"/>
      <c r="F42" s="1181"/>
      <c r="G42" s="1181"/>
      <c r="H42" s="1181"/>
      <c r="I42" s="1181"/>
      <c r="J42" s="1181"/>
      <c r="K42" s="1181"/>
      <c r="L42" s="1181"/>
      <c r="M42" s="1181"/>
      <c r="N42" s="1181"/>
      <c r="O42" s="1181"/>
      <c r="P42" s="1181"/>
      <c r="Q42" s="1181"/>
      <c r="Y42" s="7"/>
      <c r="Z42" s="7"/>
    </row>
    <row r="43" spans="1:26" s="6" customFormat="1" ht="18" customHeight="1">
      <c r="A43" s="1186" t="s">
        <v>75</v>
      </c>
      <c r="B43" s="1186"/>
      <c r="C43" s="1186"/>
      <c r="D43" s="1186"/>
      <c r="E43" s="1186"/>
      <c r="F43" s="1186"/>
      <c r="G43" s="1186"/>
      <c r="H43" s="1186"/>
      <c r="I43" s="1186"/>
      <c r="J43" s="1186"/>
      <c r="K43" s="1186"/>
      <c r="L43" s="1186"/>
      <c r="M43" s="1186"/>
      <c r="N43" s="1186"/>
      <c r="O43" s="1186"/>
      <c r="P43" s="1186"/>
      <c r="Q43" s="1186"/>
      <c r="Y43" s="7"/>
      <c r="Z43" s="7"/>
    </row>
    <row r="44" spans="1:26" s="235" customFormat="1" ht="32.25" customHeight="1">
      <c r="A44" s="224" t="s">
        <v>76</v>
      </c>
      <c r="B44" s="225" t="s">
        <v>77</v>
      </c>
      <c r="C44" s="226"/>
      <c r="D44" s="227"/>
      <c r="E44" s="227"/>
      <c r="F44" s="228"/>
      <c r="G44" s="229">
        <f aca="true" t="shared" si="5" ref="G44:M44">G45+G46+G47+G48</f>
        <v>14</v>
      </c>
      <c r="H44" s="230">
        <f t="shared" si="5"/>
        <v>420</v>
      </c>
      <c r="I44" s="231">
        <f t="shared" si="5"/>
        <v>159</v>
      </c>
      <c r="J44" s="231">
        <f t="shared" si="5"/>
        <v>63</v>
      </c>
      <c r="K44" s="231">
        <f t="shared" si="5"/>
        <v>63</v>
      </c>
      <c r="L44" s="231">
        <f t="shared" si="5"/>
        <v>33</v>
      </c>
      <c r="M44" s="232">
        <f t="shared" si="5"/>
        <v>261</v>
      </c>
      <c r="N44" s="233"/>
      <c r="O44" s="227"/>
      <c r="P44" s="228"/>
      <c r="Q44" s="234"/>
      <c r="S44" s="235" t="s">
        <v>75</v>
      </c>
      <c r="Y44" s="236"/>
      <c r="Z44" s="236"/>
    </row>
    <row r="45" spans="1:26" s="235" customFormat="1" ht="33" customHeight="1">
      <c r="A45" s="237" t="s">
        <v>78</v>
      </c>
      <c r="B45" s="238" t="s">
        <v>79</v>
      </c>
      <c r="C45" s="171">
        <v>1</v>
      </c>
      <c r="D45" s="57"/>
      <c r="E45" s="57"/>
      <c r="F45" s="239"/>
      <c r="G45" s="46">
        <f>H45/30</f>
        <v>6</v>
      </c>
      <c r="H45" s="54">
        <v>180</v>
      </c>
      <c r="I45" s="104">
        <v>60</v>
      </c>
      <c r="J45" s="59">
        <v>30</v>
      </c>
      <c r="K45" s="57">
        <v>15</v>
      </c>
      <c r="L45" s="57">
        <v>15</v>
      </c>
      <c r="M45" s="49">
        <f>H45-I45</f>
        <v>120</v>
      </c>
      <c r="N45" s="54">
        <v>4</v>
      </c>
      <c r="O45" s="57"/>
      <c r="P45" s="49"/>
      <c r="Q45" s="61"/>
      <c r="S45" s="7"/>
      <c r="T45" s="7" t="s">
        <v>80</v>
      </c>
      <c r="U45" s="7" t="s">
        <v>81</v>
      </c>
      <c r="V45" s="7" t="s">
        <v>82</v>
      </c>
      <c r="Y45" s="236"/>
      <c r="Z45" s="236"/>
    </row>
    <row r="46" spans="1:26" s="235" customFormat="1" ht="30" customHeight="1">
      <c r="A46" s="237" t="s">
        <v>83</v>
      </c>
      <c r="B46" s="238" t="s">
        <v>84</v>
      </c>
      <c r="C46" s="171"/>
      <c r="D46" s="57"/>
      <c r="E46" s="57"/>
      <c r="F46" s="239">
        <v>2</v>
      </c>
      <c r="G46" s="46">
        <f>H46/30</f>
        <v>1</v>
      </c>
      <c r="H46" s="240">
        <v>30</v>
      </c>
      <c r="I46" s="241">
        <v>18</v>
      </c>
      <c r="J46" s="241"/>
      <c r="K46" s="241"/>
      <c r="L46" s="241">
        <v>18</v>
      </c>
      <c r="M46" s="49">
        <f>H46-I46</f>
        <v>12</v>
      </c>
      <c r="N46" s="54"/>
      <c r="O46" s="57">
        <v>2</v>
      </c>
      <c r="P46" s="49"/>
      <c r="Q46" s="61"/>
      <c r="S46" s="143" t="s">
        <v>56</v>
      </c>
      <c r="T46" s="7"/>
      <c r="U46" s="7"/>
      <c r="V46" s="7"/>
      <c r="Y46" s="236"/>
      <c r="Z46" s="236"/>
    </row>
    <row r="47" spans="1:26" s="235" customFormat="1" ht="35.25" customHeight="1">
      <c r="A47" s="237" t="s">
        <v>85</v>
      </c>
      <c r="B47" s="238" t="s">
        <v>86</v>
      </c>
      <c r="C47" s="171">
        <v>1</v>
      </c>
      <c r="D47" s="57"/>
      <c r="E47" s="57"/>
      <c r="F47" s="239"/>
      <c r="G47" s="46">
        <f>H47/30</f>
        <v>4</v>
      </c>
      <c r="H47" s="54">
        <v>120</v>
      </c>
      <c r="I47" s="104">
        <f>J47+K47+L47</f>
        <v>45</v>
      </c>
      <c r="J47" s="59">
        <v>15</v>
      </c>
      <c r="K47" s="57">
        <v>30</v>
      </c>
      <c r="L47" s="57"/>
      <c r="M47" s="49">
        <f>H47-I47</f>
        <v>75</v>
      </c>
      <c r="N47" s="54">
        <v>3</v>
      </c>
      <c r="O47" s="57"/>
      <c r="P47" s="49"/>
      <c r="Q47" s="61"/>
      <c r="S47" s="7" t="s">
        <v>36</v>
      </c>
      <c r="T47" s="7">
        <v>2</v>
      </c>
      <c r="U47" s="7">
        <v>1</v>
      </c>
      <c r="V47" s="7">
        <v>1</v>
      </c>
      <c r="Y47" s="236"/>
      <c r="Z47" s="236"/>
    </row>
    <row r="48" spans="1:26" s="235" customFormat="1" ht="18" customHeight="1">
      <c r="A48" s="237" t="s">
        <v>87</v>
      </c>
      <c r="B48" s="238" t="s">
        <v>88</v>
      </c>
      <c r="C48" s="171" t="s">
        <v>22</v>
      </c>
      <c r="D48" s="57"/>
      <c r="E48" s="57"/>
      <c r="F48" s="239"/>
      <c r="G48" s="46">
        <f>H48/30</f>
        <v>3</v>
      </c>
      <c r="H48" s="54">
        <v>90</v>
      </c>
      <c r="I48" s="104">
        <v>36</v>
      </c>
      <c r="J48" s="59">
        <v>18</v>
      </c>
      <c r="K48" s="57">
        <v>18</v>
      </c>
      <c r="L48" s="57"/>
      <c r="M48" s="49">
        <f>H48-I48</f>
        <v>54</v>
      </c>
      <c r="N48" s="54"/>
      <c r="O48" s="57"/>
      <c r="P48" s="49">
        <v>4</v>
      </c>
      <c r="Q48" s="61"/>
      <c r="S48" s="7" t="s">
        <v>38</v>
      </c>
      <c r="T48" s="7">
        <v>1</v>
      </c>
      <c r="U48" s="7">
        <v>3</v>
      </c>
      <c r="V48" s="7">
        <v>3</v>
      </c>
      <c r="Y48" s="236"/>
      <c r="Z48" s="236"/>
    </row>
    <row r="49" spans="1:26" s="235" customFormat="1" ht="30" customHeight="1">
      <c r="A49" s="242" t="s">
        <v>89</v>
      </c>
      <c r="B49" s="243" t="s">
        <v>90</v>
      </c>
      <c r="C49" s="171"/>
      <c r="D49" s="57"/>
      <c r="E49" s="57"/>
      <c r="F49" s="239"/>
      <c r="G49" s="244">
        <f>G50+G51+G52</f>
        <v>15</v>
      </c>
      <c r="H49" s="245">
        <f>H50+H51+H52</f>
        <v>450</v>
      </c>
      <c r="I49" s="246">
        <f>I50+I51+I52</f>
        <v>159</v>
      </c>
      <c r="J49" s="246">
        <f>J50+J51+J52</f>
        <v>75</v>
      </c>
      <c r="K49" s="246">
        <f>K50+K51+K52</f>
        <v>69</v>
      </c>
      <c r="L49" s="59"/>
      <c r="M49" s="247">
        <f>M50+M51+M52</f>
        <v>291</v>
      </c>
      <c r="N49" s="54"/>
      <c r="O49" s="57"/>
      <c r="P49" s="49"/>
      <c r="Q49" s="61"/>
      <c r="Y49" s="236"/>
      <c r="Z49" s="236"/>
    </row>
    <row r="50" spans="1:26" s="235" customFormat="1" ht="15.75" customHeight="1">
      <c r="A50" s="237" t="s">
        <v>91</v>
      </c>
      <c r="B50" s="238" t="s">
        <v>92</v>
      </c>
      <c r="C50" s="171"/>
      <c r="D50" s="57">
        <v>1</v>
      </c>
      <c r="E50" s="57"/>
      <c r="F50" s="248"/>
      <c r="G50" s="46">
        <f>H50/30</f>
        <v>6</v>
      </c>
      <c r="H50" s="54">
        <v>180</v>
      </c>
      <c r="I50" s="104">
        <v>60</v>
      </c>
      <c r="J50" s="59">
        <v>30</v>
      </c>
      <c r="K50" s="57">
        <v>15</v>
      </c>
      <c r="L50" s="57">
        <v>15</v>
      </c>
      <c r="M50" s="49">
        <f>H50-I50</f>
        <v>120</v>
      </c>
      <c r="N50" s="54">
        <v>4</v>
      </c>
      <c r="O50" s="57"/>
      <c r="P50" s="49"/>
      <c r="Q50" s="172"/>
      <c r="S50" s="7"/>
      <c r="T50" s="7" t="s">
        <v>80</v>
      </c>
      <c r="U50" s="7" t="s">
        <v>81</v>
      </c>
      <c r="V50" s="7" t="s">
        <v>82</v>
      </c>
      <c r="Y50" s="236"/>
      <c r="Z50" s="236"/>
    </row>
    <row r="51" spans="1:26" s="235" customFormat="1" ht="18" customHeight="1">
      <c r="A51" s="237" t="s">
        <v>93</v>
      </c>
      <c r="B51" s="238" t="s">
        <v>94</v>
      </c>
      <c r="C51" s="171"/>
      <c r="D51" s="57" t="s">
        <v>22</v>
      </c>
      <c r="E51" s="57"/>
      <c r="F51" s="248"/>
      <c r="G51" s="46">
        <f>H51/30</f>
        <v>5</v>
      </c>
      <c r="H51" s="54">
        <v>150</v>
      </c>
      <c r="I51" s="104">
        <v>54</v>
      </c>
      <c r="J51" s="59">
        <v>27</v>
      </c>
      <c r="K51" s="57">
        <v>27</v>
      </c>
      <c r="L51" s="57"/>
      <c r="M51" s="49">
        <f>H51-I51</f>
        <v>96</v>
      </c>
      <c r="N51" s="54"/>
      <c r="O51" s="57"/>
      <c r="P51" s="49">
        <v>6</v>
      </c>
      <c r="Q51" s="61"/>
      <c r="S51" s="143" t="s">
        <v>95</v>
      </c>
      <c r="T51" s="7"/>
      <c r="U51" s="7"/>
      <c r="V51" s="7"/>
      <c r="Y51" s="236"/>
      <c r="Z51" s="236"/>
    </row>
    <row r="52" spans="1:26" s="235" customFormat="1" ht="30" customHeight="1">
      <c r="A52" s="242" t="s">
        <v>96</v>
      </c>
      <c r="B52" s="238" t="s">
        <v>97</v>
      </c>
      <c r="C52" s="171"/>
      <c r="D52" s="57" t="s">
        <v>21</v>
      </c>
      <c r="E52" s="57"/>
      <c r="F52" s="239"/>
      <c r="G52" s="46">
        <v>4</v>
      </c>
      <c r="H52" s="54">
        <v>120</v>
      </c>
      <c r="I52" s="104">
        <v>45</v>
      </c>
      <c r="J52" s="59">
        <v>18</v>
      </c>
      <c r="K52" s="57">
        <v>27</v>
      </c>
      <c r="L52" s="57"/>
      <c r="M52" s="49">
        <f>H52-I52</f>
        <v>75</v>
      </c>
      <c r="N52" s="54"/>
      <c r="O52" s="57">
        <v>5</v>
      </c>
      <c r="P52" s="49"/>
      <c r="Q52" s="61"/>
      <c r="S52" s="7" t="s">
        <v>36</v>
      </c>
      <c r="T52" s="7">
        <f>T47+T25+T14</f>
        <v>4</v>
      </c>
      <c r="U52" s="7">
        <f>U47+U25+U14</f>
        <v>1</v>
      </c>
      <c r="V52" s="7">
        <f>V47+V25+V14</f>
        <v>2</v>
      </c>
      <c r="Y52" s="236"/>
      <c r="Z52" s="236"/>
    </row>
    <row r="53" spans="1:26" s="256" customFormat="1" ht="33" customHeight="1">
      <c r="A53" s="237" t="s">
        <v>98</v>
      </c>
      <c r="B53" s="249" t="s">
        <v>99</v>
      </c>
      <c r="C53" s="250" t="s">
        <v>21</v>
      </c>
      <c r="D53" s="57"/>
      <c r="E53" s="57"/>
      <c r="F53" s="239"/>
      <c r="G53" s="244">
        <v>3.5</v>
      </c>
      <c r="H53" s="251">
        <f>G53*30</f>
        <v>105</v>
      </c>
      <c r="I53" s="252">
        <f>J53+L53</f>
        <v>36</v>
      </c>
      <c r="J53" s="253">
        <v>18</v>
      </c>
      <c r="K53" s="254"/>
      <c r="L53" s="254">
        <v>18</v>
      </c>
      <c r="M53" s="255">
        <f>H53-I53</f>
        <v>69</v>
      </c>
      <c r="N53" s="54"/>
      <c r="O53" s="57">
        <v>4</v>
      </c>
      <c r="P53" s="49"/>
      <c r="Q53" s="61"/>
      <c r="S53" s="7" t="s">
        <v>38</v>
      </c>
      <c r="T53" s="7">
        <f>T48+T29+T15</f>
        <v>4</v>
      </c>
      <c r="U53" s="7">
        <f>U48+U29+U15</f>
        <v>4</v>
      </c>
      <c r="V53" s="7">
        <f>V48+V29+V15</f>
        <v>3</v>
      </c>
      <c r="W53" s="256">
        <v>1</v>
      </c>
      <c r="Y53" s="257"/>
      <c r="Z53" s="257"/>
    </row>
    <row r="54" spans="1:26" s="6" customFormat="1" ht="18" customHeight="1">
      <c r="A54" s="258"/>
      <c r="B54" s="259" t="s">
        <v>100</v>
      </c>
      <c r="C54" s="260"/>
      <c r="D54" s="260"/>
      <c r="E54" s="260"/>
      <c r="F54" s="261"/>
      <c r="G54" s="262">
        <f aca="true" t="shared" si="6" ref="G54:M54">G44+G49+G53</f>
        <v>32.5</v>
      </c>
      <c r="H54" s="263">
        <f t="shared" si="6"/>
        <v>975</v>
      </c>
      <c r="I54" s="264">
        <f t="shared" si="6"/>
        <v>354</v>
      </c>
      <c r="J54" s="264">
        <f t="shared" si="6"/>
        <v>156</v>
      </c>
      <c r="K54" s="264">
        <f t="shared" si="6"/>
        <v>132</v>
      </c>
      <c r="L54" s="264">
        <f t="shared" si="6"/>
        <v>51</v>
      </c>
      <c r="M54" s="265">
        <f t="shared" si="6"/>
        <v>621</v>
      </c>
      <c r="N54" s="266">
        <f>SUM(N44:N53)</f>
        <v>11</v>
      </c>
      <c r="O54" s="266">
        <f>SUM(O44:O53)</f>
        <v>11</v>
      </c>
      <c r="P54" s="267">
        <f>SUM(P44:P53)</f>
        <v>10</v>
      </c>
      <c r="Q54" s="268"/>
      <c r="S54" s="6">
        <f>30*G54</f>
        <v>975</v>
      </c>
      <c r="Y54" s="7"/>
      <c r="Z54" s="7"/>
    </row>
    <row r="55" spans="1:26" s="6" customFormat="1" ht="11.25" customHeight="1">
      <c r="A55" s="1179" t="s">
        <v>101</v>
      </c>
      <c r="B55" s="1179"/>
      <c r="C55" s="1179"/>
      <c r="D55" s="1179"/>
      <c r="E55" s="1179"/>
      <c r="F55" s="1179"/>
      <c r="G55" s="1179"/>
      <c r="H55" s="1179"/>
      <c r="I55" s="1179"/>
      <c r="J55" s="1179"/>
      <c r="K55" s="1179"/>
      <c r="L55" s="1179"/>
      <c r="M55" s="1179"/>
      <c r="N55" s="1179"/>
      <c r="O55" s="1179"/>
      <c r="P55" s="1179"/>
      <c r="Q55" s="1179"/>
      <c r="S55" s="7"/>
      <c r="T55" s="7" t="s">
        <v>80</v>
      </c>
      <c r="U55" s="7" t="s">
        <v>81</v>
      </c>
      <c r="V55" s="7" t="s">
        <v>82</v>
      </c>
      <c r="Y55" s="7"/>
      <c r="Z55" s="7"/>
    </row>
    <row r="56" spans="1:26" s="6" customFormat="1" ht="12.75" customHeight="1">
      <c r="A56" s="1180" t="s">
        <v>102</v>
      </c>
      <c r="B56" s="1180"/>
      <c r="C56" s="1180"/>
      <c r="D56" s="1180"/>
      <c r="E56" s="1180"/>
      <c r="F56" s="1180"/>
      <c r="G56" s="1180"/>
      <c r="H56" s="1180"/>
      <c r="I56" s="1180"/>
      <c r="J56" s="1180"/>
      <c r="K56" s="1180"/>
      <c r="L56" s="1180"/>
      <c r="M56" s="1180"/>
      <c r="N56" s="1180"/>
      <c r="O56" s="1180"/>
      <c r="P56" s="1180"/>
      <c r="Q56" s="1180"/>
      <c r="S56" s="143" t="s">
        <v>103</v>
      </c>
      <c r="T56" s="7"/>
      <c r="U56" s="7"/>
      <c r="V56" s="7"/>
      <c r="Y56" s="7"/>
      <c r="Z56" s="7"/>
    </row>
    <row r="57" spans="1:26" s="6" customFormat="1" ht="30.75" customHeight="1">
      <c r="A57" s="269" t="s">
        <v>104</v>
      </c>
      <c r="B57" s="270" t="s">
        <v>105</v>
      </c>
      <c r="C57" s="271"/>
      <c r="D57" s="86" t="s">
        <v>21</v>
      </c>
      <c r="E57" s="272"/>
      <c r="F57" s="273"/>
      <c r="G57" s="274">
        <f>H57/30</f>
        <v>3</v>
      </c>
      <c r="H57" s="271">
        <v>90</v>
      </c>
      <c r="I57" s="275">
        <v>30</v>
      </c>
      <c r="J57" s="276">
        <v>20</v>
      </c>
      <c r="K57" s="272"/>
      <c r="L57" s="272">
        <v>10</v>
      </c>
      <c r="M57" s="277">
        <f>H57-I57</f>
        <v>60</v>
      </c>
      <c r="N57" s="271"/>
      <c r="O57" s="278">
        <v>3</v>
      </c>
      <c r="P57" s="279"/>
      <c r="Q57" s="280"/>
      <c r="S57" s="7" t="s">
        <v>36</v>
      </c>
      <c r="T57" s="7">
        <f>T47+T25+T18</f>
        <v>4</v>
      </c>
      <c r="U57" s="7">
        <f>U47+U25+U18</f>
        <v>1</v>
      </c>
      <c r="V57" s="7">
        <f>V47+V25+V18</f>
        <v>1</v>
      </c>
      <c r="Y57" s="7"/>
      <c r="Z57" s="7"/>
    </row>
    <row r="58" spans="1:26" s="6" customFormat="1" ht="18" customHeight="1">
      <c r="A58" s="281" t="s">
        <v>106</v>
      </c>
      <c r="B58" s="282" t="s">
        <v>107</v>
      </c>
      <c r="C58" s="283"/>
      <c r="D58" s="106" t="s">
        <v>22</v>
      </c>
      <c r="E58" s="284"/>
      <c r="F58" s="285"/>
      <c r="G58" s="286">
        <f>H58/30</f>
        <v>3</v>
      </c>
      <c r="H58" s="284">
        <v>90</v>
      </c>
      <c r="I58" s="287">
        <v>30</v>
      </c>
      <c r="J58" s="288">
        <v>20</v>
      </c>
      <c r="K58" s="284"/>
      <c r="L58" s="284">
        <v>10</v>
      </c>
      <c r="M58" s="289">
        <v>60</v>
      </c>
      <c r="N58" s="290"/>
      <c r="O58" s="291"/>
      <c r="P58" s="292">
        <v>3</v>
      </c>
      <c r="Q58" s="293"/>
      <c r="S58" s="7" t="s">
        <v>38</v>
      </c>
      <c r="T58" s="7">
        <f>T48+T29+T19</f>
        <v>4</v>
      </c>
      <c r="U58" s="7">
        <f>U48+U29+U19</f>
        <v>5</v>
      </c>
      <c r="V58" s="7">
        <f>V48+V29+V19</f>
        <v>4</v>
      </c>
      <c r="W58" s="6">
        <v>1</v>
      </c>
      <c r="Y58" s="7"/>
      <c r="Z58" s="7"/>
    </row>
    <row r="59" spans="1:26" s="6" customFormat="1" ht="17.25" customHeight="1">
      <c r="A59" s="294" t="s">
        <v>108</v>
      </c>
      <c r="B59" s="295" t="s">
        <v>109</v>
      </c>
      <c r="C59" s="296"/>
      <c r="D59" s="289"/>
      <c r="E59" s="297"/>
      <c r="F59" s="298"/>
      <c r="G59" s="299">
        <v>6</v>
      </c>
      <c r="H59" s="300">
        <v>180</v>
      </c>
      <c r="I59" s="301">
        <v>60</v>
      </c>
      <c r="J59" s="302"/>
      <c r="K59" s="303"/>
      <c r="L59" s="303">
        <v>60</v>
      </c>
      <c r="M59" s="304">
        <v>120</v>
      </c>
      <c r="N59" s="296"/>
      <c r="O59" s="305"/>
      <c r="P59" s="306"/>
      <c r="Q59" s="307"/>
      <c r="Y59" s="7"/>
      <c r="Z59" s="7"/>
    </row>
    <row r="60" spans="1:26" s="6" customFormat="1" ht="18" customHeight="1">
      <c r="A60" s="281" t="s">
        <v>110</v>
      </c>
      <c r="B60" s="308" t="s">
        <v>109</v>
      </c>
      <c r="C60" s="309"/>
      <c r="D60" s="310" t="s">
        <v>21</v>
      </c>
      <c r="E60" s="311"/>
      <c r="F60" s="312"/>
      <c r="G60" s="313" t="s">
        <v>111</v>
      </c>
      <c r="H60" s="314" t="s">
        <v>112</v>
      </c>
      <c r="I60" s="315">
        <v>30</v>
      </c>
      <c r="J60" s="302"/>
      <c r="K60" s="303"/>
      <c r="L60" s="297">
        <v>30</v>
      </c>
      <c r="M60" s="289">
        <f>H60-I60</f>
        <v>60</v>
      </c>
      <c r="N60" s="316"/>
      <c r="O60" s="305">
        <v>3</v>
      </c>
      <c r="P60" s="306"/>
      <c r="Q60" s="307"/>
      <c r="Y60" s="7"/>
      <c r="Z60" s="7"/>
    </row>
    <row r="61" spans="1:26" s="6" customFormat="1" ht="15.75" customHeight="1">
      <c r="A61" s="317" t="s">
        <v>113</v>
      </c>
      <c r="B61" s="318" t="s">
        <v>109</v>
      </c>
      <c r="C61" s="319"/>
      <c r="D61" s="320" t="s">
        <v>22</v>
      </c>
      <c r="E61" s="321"/>
      <c r="F61" s="322"/>
      <c r="G61" s="323" t="s">
        <v>111</v>
      </c>
      <c r="H61" s="324" t="s">
        <v>112</v>
      </c>
      <c r="I61" s="325">
        <v>30</v>
      </c>
      <c r="J61" s="326"/>
      <c r="K61" s="327"/>
      <c r="L61" s="328">
        <v>30</v>
      </c>
      <c r="M61" s="329">
        <f>H61-I61</f>
        <v>60</v>
      </c>
      <c r="N61" s="330"/>
      <c r="O61" s="331"/>
      <c r="P61" s="332">
        <v>3</v>
      </c>
      <c r="Q61" s="333"/>
      <c r="Y61" s="7"/>
      <c r="Z61" s="7"/>
    </row>
    <row r="62" spans="1:26" s="6" customFormat="1" ht="18" customHeight="1">
      <c r="A62" s="334"/>
      <c r="B62" s="335" t="s">
        <v>114</v>
      </c>
      <c r="C62" s="336"/>
      <c r="D62" s="336"/>
      <c r="E62" s="336"/>
      <c r="F62" s="337"/>
      <c r="G62" s="338">
        <v>12</v>
      </c>
      <c r="H62" s="339">
        <v>360</v>
      </c>
      <c r="I62" s="301">
        <v>120</v>
      </c>
      <c r="J62" s="302">
        <f>SUM(J57:J61)</f>
        <v>40</v>
      </c>
      <c r="K62" s="303"/>
      <c r="L62" s="303">
        <v>80</v>
      </c>
      <c r="M62" s="340">
        <v>240</v>
      </c>
      <c r="N62" s="341"/>
      <c r="O62" s="327">
        <f>SUM(O57:O61)</f>
        <v>6</v>
      </c>
      <c r="P62" s="342">
        <f>SUM(P57:P61)</f>
        <v>6</v>
      </c>
      <c r="Q62" s="343"/>
      <c r="Y62" s="7"/>
      <c r="Z62" s="7"/>
    </row>
    <row r="63" spans="1:26" s="6" customFormat="1" ht="18" customHeight="1">
      <c r="A63" s="1181" t="s">
        <v>115</v>
      </c>
      <c r="B63" s="1181"/>
      <c r="C63" s="1181"/>
      <c r="D63" s="1181"/>
      <c r="E63" s="1181"/>
      <c r="F63" s="1181"/>
      <c r="G63" s="1181"/>
      <c r="H63" s="1181"/>
      <c r="I63" s="1181"/>
      <c r="J63" s="1181"/>
      <c r="K63" s="1181"/>
      <c r="L63" s="1181"/>
      <c r="M63" s="1181"/>
      <c r="N63" s="1181"/>
      <c r="O63" s="1181"/>
      <c r="P63" s="1181"/>
      <c r="Q63" s="1181"/>
      <c r="Y63" s="7"/>
      <c r="Z63" s="7"/>
    </row>
    <row r="64" spans="1:26" s="6" customFormat="1" ht="30.75" customHeight="1">
      <c r="A64" s="269" t="s">
        <v>104</v>
      </c>
      <c r="B64" s="344" t="s">
        <v>116</v>
      </c>
      <c r="C64" s="345"/>
      <c r="D64" s="86" t="s">
        <v>21</v>
      </c>
      <c r="E64" s="346"/>
      <c r="F64" s="346"/>
      <c r="G64" s="347">
        <v>3</v>
      </c>
      <c r="H64" s="348">
        <f>G64*30</f>
        <v>90</v>
      </c>
      <c r="I64" s="349">
        <v>30</v>
      </c>
      <c r="J64" s="350">
        <v>20</v>
      </c>
      <c r="K64" s="351"/>
      <c r="L64" s="351">
        <v>10</v>
      </c>
      <c r="M64" s="352">
        <f>H64-I64</f>
        <v>60</v>
      </c>
      <c r="N64" s="353"/>
      <c r="O64" s="354">
        <v>3</v>
      </c>
      <c r="P64" s="355"/>
      <c r="Q64" s="280"/>
      <c r="Y64" s="7"/>
      <c r="Z64" s="7"/>
    </row>
    <row r="65" spans="1:26" s="6" customFormat="1" ht="17.25" customHeight="1">
      <c r="A65" s="281" t="s">
        <v>106</v>
      </c>
      <c r="B65" s="282" t="s">
        <v>107</v>
      </c>
      <c r="C65" s="356"/>
      <c r="D65" s="106" t="s">
        <v>22</v>
      </c>
      <c r="E65" s="336"/>
      <c r="F65" s="337"/>
      <c r="G65" s="286">
        <v>3</v>
      </c>
      <c r="H65" s="296">
        <v>90</v>
      </c>
      <c r="I65" s="315">
        <v>30</v>
      </c>
      <c r="J65" s="357">
        <v>20</v>
      </c>
      <c r="K65" s="297"/>
      <c r="L65" s="297">
        <v>10</v>
      </c>
      <c r="M65" s="289">
        <v>60</v>
      </c>
      <c r="N65" s="316"/>
      <c r="O65" s="305"/>
      <c r="P65" s="306">
        <v>3</v>
      </c>
      <c r="Q65" s="307"/>
      <c r="Y65" s="7"/>
      <c r="Z65" s="7"/>
    </row>
    <row r="66" spans="1:26" s="6" customFormat="1" ht="16.5" customHeight="1">
      <c r="A66" s="294" t="s">
        <v>108</v>
      </c>
      <c r="B66" s="295" t="s">
        <v>109</v>
      </c>
      <c r="C66" s="296"/>
      <c r="D66" s="289"/>
      <c r="E66" s="297"/>
      <c r="F66" s="298"/>
      <c r="G66" s="299">
        <v>6</v>
      </c>
      <c r="H66" s="300">
        <v>180</v>
      </c>
      <c r="I66" s="301">
        <v>60</v>
      </c>
      <c r="J66" s="302"/>
      <c r="K66" s="303"/>
      <c r="L66" s="303">
        <v>60</v>
      </c>
      <c r="M66" s="304">
        <v>120</v>
      </c>
      <c r="N66" s="296"/>
      <c r="O66" s="297"/>
      <c r="P66" s="358"/>
      <c r="Q66" s="307"/>
      <c r="Y66" s="7"/>
      <c r="Z66" s="7"/>
    </row>
    <row r="67" spans="1:26" s="6" customFormat="1" ht="18" customHeight="1">
      <c r="A67" s="281" t="s">
        <v>110</v>
      </c>
      <c r="B67" s="308" t="s">
        <v>109</v>
      </c>
      <c r="C67" s="309"/>
      <c r="D67" s="310" t="s">
        <v>21</v>
      </c>
      <c r="E67" s="311"/>
      <c r="F67" s="312"/>
      <c r="G67" s="359" t="s">
        <v>111</v>
      </c>
      <c r="H67" s="314" t="s">
        <v>112</v>
      </c>
      <c r="I67" s="315">
        <v>30</v>
      </c>
      <c r="J67" s="302"/>
      <c r="K67" s="303"/>
      <c r="L67" s="297">
        <v>30</v>
      </c>
      <c r="M67" s="289">
        <f>H67-I67</f>
        <v>60</v>
      </c>
      <c r="N67" s="316"/>
      <c r="O67" s="305">
        <v>3</v>
      </c>
      <c r="P67" s="306"/>
      <c r="Q67" s="307"/>
      <c r="Y67" s="7"/>
      <c r="Z67" s="7"/>
    </row>
    <row r="68" spans="1:26" s="6" customFormat="1" ht="15.75" customHeight="1">
      <c r="A68" s="317" t="s">
        <v>113</v>
      </c>
      <c r="B68" s="318" t="s">
        <v>109</v>
      </c>
      <c r="C68" s="319"/>
      <c r="D68" s="320" t="s">
        <v>22</v>
      </c>
      <c r="E68" s="321"/>
      <c r="F68" s="322"/>
      <c r="G68" s="360" t="s">
        <v>111</v>
      </c>
      <c r="H68" s="324" t="s">
        <v>112</v>
      </c>
      <c r="I68" s="325">
        <v>30</v>
      </c>
      <c r="J68" s="326"/>
      <c r="K68" s="327"/>
      <c r="L68" s="328">
        <v>30</v>
      </c>
      <c r="M68" s="361">
        <f>H68-I68</f>
        <v>60</v>
      </c>
      <c r="N68" s="330"/>
      <c r="O68" s="331"/>
      <c r="P68" s="332">
        <v>3</v>
      </c>
      <c r="Q68" s="333"/>
      <c r="Y68" s="7"/>
      <c r="Z68" s="7"/>
    </row>
    <row r="69" spans="1:26" s="6" customFormat="1" ht="15.75" customHeight="1">
      <c r="A69" s="362"/>
      <c r="B69" s="335" t="s">
        <v>117</v>
      </c>
      <c r="C69" s="319"/>
      <c r="D69" s="320"/>
      <c r="E69" s="321"/>
      <c r="F69" s="322"/>
      <c r="G69" s="363" t="s">
        <v>118</v>
      </c>
      <c r="H69" s="364" t="s">
        <v>119</v>
      </c>
      <c r="I69" s="365">
        <v>120</v>
      </c>
      <c r="J69" s="326">
        <v>40</v>
      </c>
      <c r="K69" s="327"/>
      <c r="L69" s="327">
        <v>80</v>
      </c>
      <c r="M69" s="366">
        <v>240</v>
      </c>
      <c r="N69" s="330"/>
      <c r="O69" s="327">
        <f>SUM(O64:O68)</f>
        <v>6</v>
      </c>
      <c r="P69" s="342">
        <f>SUM(P64:P68)</f>
        <v>6</v>
      </c>
      <c r="Q69" s="333"/>
      <c r="Y69" s="7"/>
      <c r="Z69" s="7"/>
    </row>
    <row r="70" spans="1:26" s="6" customFormat="1" ht="18" customHeight="1">
      <c r="A70" s="1192" t="s">
        <v>120</v>
      </c>
      <c r="B70" s="1192"/>
      <c r="C70" s="1192"/>
      <c r="D70" s="1192"/>
      <c r="E70" s="1192"/>
      <c r="F70" s="1192"/>
      <c r="G70" s="1192"/>
      <c r="H70" s="1192"/>
      <c r="I70" s="1192"/>
      <c r="J70" s="1192"/>
      <c r="K70" s="1192"/>
      <c r="L70" s="1192"/>
      <c r="M70" s="1192"/>
      <c r="N70" s="1192"/>
      <c r="O70" s="1192"/>
      <c r="P70" s="1192"/>
      <c r="Q70" s="1192"/>
      <c r="Y70" s="7"/>
      <c r="Z70" s="7"/>
    </row>
    <row r="71" spans="1:26" s="235" customFormat="1" ht="30.75" customHeight="1">
      <c r="A71" s="367" t="s">
        <v>121</v>
      </c>
      <c r="B71" s="368" t="s">
        <v>122</v>
      </c>
      <c r="C71" s="369"/>
      <c r="D71" s="370"/>
      <c r="E71" s="370"/>
      <c r="F71" s="371"/>
      <c r="G71" s="372">
        <v>12</v>
      </c>
      <c r="H71" s="373">
        <v>360</v>
      </c>
      <c r="I71" s="374">
        <v>180</v>
      </c>
      <c r="J71" s="370"/>
      <c r="K71" s="370"/>
      <c r="L71" s="374">
        <v>180</v>
      </c>
      <c r="M71" s="375">
        <v>180</v>
      </c>
      <c r="N71" s="376"/>
      <c r="O71" s="370"/>
      <c r="P71" s="377"/>
      <c r="Q71" s="378"/>
      <c r="Y71" s="236"/>
      <c r="Z71" s="236"/>
    </row>
    <row r="72" spans="1:26" s="235" customFormat="1" ht="30" customHeight="1">
      <c r="A72" s="379" t="s">
        <v>123</v>
      </c>
      <c r="B72" s="380" t="s">
        <v>122</v>
      </c>
      <c r="C72" s="381"/>
      <c r="D72" s="382"/>
      <c r="E72" s="382"/>
      <c r="F72" s="383"/>
      <c r="G72" s="172">
        <v>4</v>
      </c>
      <c r="H72" s="57">
        <v>120</v>
      </c>
      <c r="I72" s="57">
        <v>60</v>
      </c>
      <c r="J72" s="382"/>
      <c r="K72" s="382"/>
      <c r="L72" s="57">
        <v>60</v>
      </c>
      <c r="M72" s="92">
        <v>60</v>
      </c>
      <c r="N72" s="171">
        <v>4</v>
      </c>
      <c r="O72" s="57"/>
      <c r="P72" s="49"/>
      <c r="Q72" s="384"/>
      <c r="Y72" s="236"/>
      <c r="Z72" s="236"/>
    </row>
    <row r="73" spans="1:26" s="235" customFormat="1" ht="29.25" customHeight="1">
      <c r="A73" s="379" t="s">
        <v>124</v>
      </c>
      <c r="B73" s="380" t="s">
        <v>122</v>
      </c>
      <c r="C73" s="385"/>
      <c r="D73" s="386"/>
      <c r="E73" s="386"/>
      <c r="F73" s="387"/>
      <c r="G73" s="40" t="s">
        <v>125</v>
      </c>
      <c r="H73" s="57">
        <v>120</v>
      </c>
      <c r="I73" s="44" t="s">
        <v>126</v>
      </c>
      <c r="J73" s="44"/>
      <c r="K73" s="44"/>
      <c r="L73" s="44" t="s">
        <v>126</v>
      </c>
      <c r="M73" s="388" t="s">
        <v>126</v>
      </c>
      <c r="N73" s="199"/>
      <c r="O73" s="91">
        <v>6</v>
      </c>
      <c r="P73" s="389"/>
      <c r="Q73" s="390"/>
      <c r="Y73" s="236"/>
      <c r="Z73" s="236"/>
    </row>
    <row r="74" spans="1:26" s="235" customFormat="1" ht="33" customHeight="1">
      <c r="A74" s="391" t="s">
        <v>127</v>
      </c>
      <c r="B74" s="392" t="s">
        <v>122</v>
      </c>
      <c r="C74" s="393"/>
      <c r="D74" s="394"/>
      <c r="E74" s="394"/>
      <c r="F74" s="395"/>
      <c r="G74" s="396" t="s">
        <v>125</v>
      </c>
      <c r="H74" s="57">
        <v>120</v>
      </c>
      <c r="I74" s="65" t="s">
        <v>126</v>
      </c>
      <c r="J74" s="65"/>
      <c r="K74" s="65"/>
      <c r="L74" s="65" t="s">
        <v>126</v>
      </c>
      <c r="M74" s="397" t="s">
        <v>126</v>
      </c>
      <c r="N74" s="250"/>
      <c r="O74" s="69"/>
      <c r="P74" s="70">
        <v>6</v>
      </c>
      <c r="Q74" s="398"/>
      <c r="Y74" s="236"/>
      <c r="Z74" s="236"/>
    </row>
    <row r="75" spans="1:26" s="6" customFormat="1" ht="18" customHeight="1">
      <c r="A75" s="399"/>
      <c r="B75" s="400" t="s">
        <v>128</v>
      </c>
      <c r="C75" s="401"/>
      <c r="D75" s="402"/>
      <c r="E75" s="402"/>
      <c r="F75" s="403"/>
      <c r="G75" s="404">
        <v>12</v>
      </c>
      <c r="H75" s="405">
        <v>360</v>
      </c>
      <c r="I75" s="406">
        <v>180</v>
      </c>
      <c r="J75" s="406"/>
      <c r="K75" s="406"/>
      <c r="L75" s="406">
        <v>180</v>
      </c>
      <c r="M75" s="407">
        <v>180</v>
      </c>
      <c r="N75" s="408">
        <v>4</v>
      </c>
      <c r="O75" s="409">
        <v>6</v>
      </c>
      <c r="P75" s="408">
        <v>6</v>
      </c>
      <c r="Q75" s="410"/>
      <c r="Y75" s="7"/>
      <c r="Z75" s="7"/>
    </row>
    <row r="76" spans="1:26" s="6" customFormat="1" ht="18" customHeight="1">
      <c r="A76" s="399"/>
      <c r="B76" s="400" t="s">
        <v>129</v>
      </c>
      <c r="C76" s="401"/>
      <c r="D76" s="402"/>
      <c r="E76" s="402"/>
      <c r="F76" s="403"/>
      <c r="G76" s="404">
        <f aca="true" t="shared" si="7" ref="G76:M76">G69+G54</f>
        <v>44.5</v>
      </c>
      <c r="H76" s="409">
        <f t="shared" si="7"/>
        <v>1335</v>
      </c>
      <c r="I76" s="409">
        <f t="shared" si="7"/>
        <v>474</v>
      </c>
      <c r="J76" s="409">
        <f t="shared" si="7"/>
        <v>196</v>
      </c>
      <c r="K76" s="409">
        <f t="shared" si="7"/>
        <v>132</v>
      </c>
      <c r="L76" s="409">
        <f t="shared" si="7"/>
        <v>131</v>
      </c>
      <c r="M76" s="409">
        <f t="shared" si="7"/>
        <v>861</v>
      </c>
      <c r="N76" s="409">
        <f>N62+N54</f>
        <v>11</v>
      </c>
      <c r="O76" s="409">
        <f>O75+O54</f>
        <v>17</v>
      </c>
      <c r="P76" s="409">
        <f>P75+P54</f>
        <v>16</v>
      </c>
      <c r="Q76" s="410"/>
      <c r="Y76" s="7"/>
      <c r="Z76" s="7"/>
    </row>
    <row r="77" spans="1:26" s="6" customFormat="1" ht="12" customHeight="1">
      <c r="A77" s="1181"/>
      <c r="B77" s="1181"/>
      <c r="C77" s="1181"/>
      <c r="D77" s="1181"/>
      <c r="E77" s="1181"/>
      <c r="F77" s="1181"/>
      <c r="G77" s="1181"/>
      <c r="H77" s="1181"/>
      <c r="I77" s="1181"/>
      <c r="J77" s="1181"/>
      <c r="K77" s="1181"/>
      <c r="L77" s="1181"/>
      <c r="M77" s="1181"/>
      <c r="N77" s="1181"/>
      <c r="O77" s="1181"/>
      <c r="P77" s="1181"/>
      <c r="Q77" s="1181"/>
      <c r="Y77" s="7"/>
      <c r="Z77" s="7"/>
    </row>
    <row r="78" spans="1:26" s="6" customFormat="1" ht="18" customHeight="1">
      <c r="A78" s="1193"/>
      <c r="B78" s="1193"/>
      <c r="C78" s="1193"/>
      <c r="D78" s="1193"/>
      <c r="E78" s="1193"/>
      <c r="F78" s="1193"/>
      <c r="G78" s="1193"/>
      <c r="H78" s="1193"/>
      <c r="I78" s="1193"/>
      <c r="J78" s="1193"/>
      <c r="K78" s="1193"/>
      <c r="L78" s="1193"/>
      <c r="M78" s="1193"/>
      <c r="N78" s="1193"/>
      <c r="O78" s="1193"/>
      <c r="P78" s="1193"/>
      <c r="Q78" s="1193"/>
      <c r="Y78" s="7"/>
      <c r="Z78" s="7"/>
    </row>
    <row r="79" spans="1:26" s="6" customFormat="1" ht="19.5" customHeight="1">
      <c r="A79" s="1188" t="s">
        <v>130</v>
      </c>
      <c r="B79" s="1188"/>
      <c r="C79" s="1188"/>
      <c r="D79" s="1188"/>
      <c r="E79" s="1188"/>
      <c r="F79" s="1188"/>
      <c r="G79" s="1188"/>
      <c r="H79" s="1188"/>
      <c r="I79" s="1188"/>
      <c r="J79" s="1188"/>
      <c r="K79" s="1188"/>
      <c r="L79" s="1188"/>
      <c r="M79" s="1188"/>
      <c r="N79" s="1188"/>
      <c r="O79" s="1188"/>
      <c r="P79" s="1188"/>
      <c r="Q79" s="1188"/>
      <c r="Y79" s="7"/>
      <c r="Z79" s="7"/>
    </row>
    <row r="80" spans="1:26" s="6" customFormat="1" ht="21" customHeight="1">
      <c r="A80" s="411" t="s">
        <v>131</v>
      </c>
      <c r="B80" s="412" t="s">
        <v>132</v>
      </c>
      <c r="C80" s="413"/>
      <c r="D80" s="414" t="s">
        <v>133</v>
      </c>
      <c r="E80" s="415"/>
      <c r="F80" s="416"/>
      <c r="G80" s="417">
        <f>H80/30</f>
        <v>6</v>
      </c>
      <c r="H80" s="418">
        <v>180</v>
      </c>
      <c r="I80" s="419"/>
      <c r="J80" s="420"/>
      <c r="K80" s="421"/>
      <c r="L80" s="421"/>
      <c r="M80" s="201"/>
      <c r="N80" s="422"/>
      <c r="O80" s="422"/>
      <c r="P80" s="422"/>
      <c r="Q80" s="423"/>
      <c r="Y80" s="7"/>
      <c r="Z80" s="7"/>
    </row>
    <row r="81" spans="1:26" s="6" customFormat="1" ht="21" customHeight="1">
      <c r="A81" s="424" t="s">
        <v>134</v>
      </c>
      <c r="B81" s="425" t="s">
        <v>135</v>
      </c>
      <c r="C81" s="426"/>
      <c r="D81" s="427"/>
      <c r="E81" s="428"/>
      <c r="F81" s="429"/>
      <c r="G81" s="430">
        <v>21</v>
      </c>
      <c r="H81" s="431">
        <f>G81*30</f>
        <v>630</v>
      </c>
      <c r="I81" s="432"/>
      <c r="J81" s="433"/>
      <c r="K81" s="434"/>
      <c r="L81" s="434"/>
      <c r="M81" s="107"/>
      <c r="N81" s="435"/>
      <c r="O81" s="435"/>
      <c r="P81" s="435"/>
      <c r="Q81" s="436"/>
      <c r="Y81" s="7"/>
      <c r="Z81" s="7"/>
    </row>
    <row r="82" spans="1:26" s="6" customFormat="1" ht="21" customHeight="1">
      <c r="A82" s="1189" t="s">
        <v>136</v>
      </c>
      <c r="B82" s="1189"/>
      <c r="C82" s="1189"/>
      <c r="D82" s="1189"/>
      <c r="E82" s="1189"/>
      <c r="F82" s="1189"/>
      <c r="G82" s="437">
        <f>G80+G81</f>
        <v>27</v>
      </c>
      <c r="H82" s="437">
        <f>H80+H81</f>
        <v>810</v>
      </c>
      <c r="I82" s="438">
        <f aca="true" t="shared" si="8" ref="I82:N82">SUM(I80:I81)</f>
        <v>0</v>
      </c>
      <c r="J82" s="438">
        <f t="shared" si="8"/>
        <v>0</v>
      </c>
      <c r="K82" s="438">
        <f t="shared" si="8"/>
        <v>0</v>
      </c>
      <c r="L82" s="438">
        <f t="shared" si="8"/>
        <v>0</v>
      </c>
      <c r="M82" s="439">
        <f t="shared" si="8"/>
        <v>0</v>
      </c>
      <c r="N82" s="440">
        <f t="shared" si="8"/>
        <v>0</v>
      </c>
      <c r="O82" s="441">
        <v>0</v>
      </c>
      <c r="P82" s="441">
        <f>SUM(P80:P81)</f>
        <v>0</v>
      </c>
      <c r="Q82" s="442"/>
      <c r="Y82" s="7"/>
      <c r="Z82" s="7"/>
    </row>
    <row r="83" spans="1:26" s="6" customFormat="1" ht="14.25" customHeight="1">
      <c r="A83" s="1190"/>
      <c r="B83" s="1190"/>
      <c r="C83" s="1190"/>
      <c r="D83" s="1190"/>
      <c r="E83" s="1190"/>
      <c r="F83" s="1190"/>
      <c r="G83" s="1190"/>
      <c r="H83" s="1190"/>
      <c r="I83" s="1190"/>
      <c r="J83" s="1190"/>
      <c r="K83" s="1190"/>
      <c r="L83" s="1190"/>
      <c r="M83" s="1190"/>
      <c r="N83" s="1190"/>
      <c r="O83" s="1190"/>
      <c r="P83" s="1190"/>
      <c r="Q83" s="1190"/>
      <c r="Y83" s="7"/>
      <c r="Z83" s="7"/>
    </row>
    <row r="84" spans="1:26" s="6" customFormat="1" ht="21" customHeight="1">
      <c r="A84" s="1188" t="s">
        <v>137</v>
      </c>
      <c r="B84" s="1188"/>
      <c r="C84" s="1188"/>
      <c r="D84" s="1188"/>
      <c r="E84" s="1188"/>
      <c r="F84" s="1188"/>
      <c r="G84" s="1188"/>
      <c r="H84" s="1188"/>
      <c r="I84" s="1188"/>
      <c r="J84" s="1188"/>
      <c r="K84" s="1188"/>
      <c r="L84" s="1188"/>
      <c r="M84" s="1188"/>
      <c r="N84" s="1188"/>
      <c r="O84" s="1188"/>
      <c r="P84" s="1188"/>
      <c r="Q84" s="1188"/>
      <c r="Y84" s="7"/>
      <c r="Z84" s="7"/>
    </row>
    <row r="85" spans="1:26" s="6" customFormat="1" ht="21" customHeight="1">
      <c r="A85" s="132" t="s">
        <v>138</v>
      </c>
      <c r="B85" s="443" t="s">
        <v>139</v>
      </c>
      <c r="C85" s="444">
        <v>3</v>
      </c>
      <c r="D85" s="445"/>
      <c r="E85" s="445"/>
      <c r="F85" s="446"/>
      <c r="G85" s="447">
        <f>H85/30</f>
        <v>3</v>
      </c>
      <c r="H85" s="448">
        <v>90</v>
      </c>
      <c r="I85" s="449"/>
      <c r="J85" s="449"/>
      <c r="K85" s="450"/>
      <c r="L85" s="450"/>
      <c r="M85" s="451"/>
      <c r="N85" s="452"/>
      <c r="O85" s="453"/>
      <c r="P85" s="454"/>
      <c r="Q85" s="447"/>
      <c r="Y85" s="7"/>
      <c r="Z85" s="7"/>
    </row>
    <row r="86" spans="1:26" s="6" customFormat="1" ht="21" customHeight="1">
      <c r="A86" s="1191" t="s">
        <v>136</v>
      </c>
      <c r="B86" s="1191"/>
      <c r="C86" s="1191"/>
      <c r="D86" s="1191"/>
      <c r="E86" s="1191"/>
      <c r="F86" s="1191"/>
      <c r="G86" s="447">
        <v>3</v>
      </c>
      <c r="H86" s="455">
        <f aca="true" t="shared" si="9" ref="H86:N86">H85</f>
        <v>90</v>
      </c>
      <c r="I86" s="456">
        <f t="shared" si="9"/>
        <v>0</v>
      </c>
      <c r="J86" s="456">
        <f t="shared" si="9"/>
        <v>0</v>
      </c>
      <c r="K86" s="456">
        <f t="shared" si="9"/>
        <v>0</v>
      </c>
      <c r="L86" s="456">
        <f t="shared" si="9"/>
        <v>0</v>
      </c>
      <c r="M86" s="457">
        <f t="shared" si="9"/>
        <v>0</v>
      </c>
      <c r="N86" s="458">
        <f t="shared" si="9"/>
        <v>0</v>
      </c>
      <c r="O86" s="456">
        <v>0</v>
      </c>
      <c r="P86" s="457">
        <f>P85</f>
        <v>0</v>
      </c>
      <c r="Q86" s="447"/>
      <c r="Y86" s="7"/>
      <c r="Z86" s="7"/>
    </row>
    <row r="87" spans="1:26" s="6" customFormat="1" ht="37.5" customHeight="1">
      <c r="A87" s="1189"/>
      <c r="B87" s="1189"/>
      <c r="C87" s="1189"/>
      <c r="D87" s="1189"/>
      <c r="E87" s="1189"/>
      <c r="F87" s="1189"/>
      <c r="G87" s="1189"/>
      <c r="H87" s="1189"/>
      <c r="I87" s="1189"/>
      <c r="J87" s="1189"/>
      <c r="K87" s="1189"/>
      <c r="L87" s="1189"/>
      <c r="M87" s="1189"/>
      <c r="N87" s="1189"/>
      <c r="O87" s="1189"/>
      <c r="P87" s="1189"/>
      <c r="Q87" s="1189"/>
      <c r="Y87" s="7"/>
      <c r="Z87" s="7"/>
    </row>
    <row r="88" spans="1:26" s="6" customFormat="1" ht="21" customHeight="1">
      <c r="A88" s="1194" t="s">
        <v>140</v>
      </c>
      <c r="B88" s="1194"/>
      <c r="C88" s="1194"/>
      <c r="D88" s="1194"/>
      <c r="E88" s="1194"/>
      <c r="F88" s="1194"/>
      <c r="G88" s="1194"/>
      <c r="H88" s="1194"/>
      <c r="I88" s="1194"/>
      <c r="J88" s="1194"/>
      <c r="K88" s="1194"/>
      <c r="L88" s="1194"/>
      <c r="M88" s="1194"/>
      <c r="N88" s="1194"/>
      <c r="O88" s="1194"/>
      <c r="P88" s="1194"/>
      <c r="Q88" s="1194"/>
      <c r="Y88" s="7"/>
      <c r="Z88" s="7"/>
    </row>
    <row r="89" spans="1:26" s="6" customFormat="1" ht="23.25" customHeight="1">
      <c r="A89" s="1195" t="s">
        <v>141</v>
      </c>
      <c r="B89" s="1195"/>
      <c r="C89" s="1195"/>
      <c r="D89" s="1195"/>
      <c r="E89" s="1195"/>
      <c r="F89" s="1195"/>
      <c r="G89" s="447">
        <f aca="true" t="shared" si="10" ref="G89:M89">G23+G39+G54+G62+G82+G86</f>
        <v>90</v>
      </c>
      <c r="H89" s="459">
        <f t="shared" si="10"/>
        <v>2700</v>
      </c>
      <c r="I89" s="459">
        <f t="shared" si="10"/>
        <v>611</v>
      </c>
      <c r="J89" s="459">
        <f t="shared" si="10"/>
        <v>261</v>
      </c>
      <c r="K89" s="459">
        <f t="shared" si="10"/>
        <v>132</v>
      </c>
      <c r="L89" s="459">
        <f t="shared" si="10"/>
        <v>233</v>
      </c>
      <c r="M89" s="459">
        <f t="shared" si="10"/>
        <v>1159</v>
      </c>
      <c r="N89" s="447">
        <f>N76+N23+N39+N82+N86</f>
        <v>18.5</v>
      </c>
      <c r="O89" s="447">
        <f>O76+O23+O39+O82+O86</f>
        <v>20.5</v>
      </c>
      <c r="P89" s="447">
        <f>P76+P23+P39+P82+P86</f>
        <v>18</v>
      </c>
      <c r="Q89" s="161"/>
      <c r="Y89" s="7"/>
      <c r="Z89" s="7"/>
    </row>
    <row r="90" spans="1:26" s="461" customFormat="1" ht="21.75" customHeight="1">
      <c r="A90" s="1196" t="s">
        <v>142</v>
      </c>
      <c r="B90" s="1196"/>
      <c r="C90" s="1196"/>
      <c r="D90" s="1196"/>
      <c r="E90" s="1196"/>
      <c r="F90" s="1196"/>
      <c r="G90" s="1196"/>
      <c r="H90" s="1196"/>
      <c r="I90" s="1196"/>
      <c r="J90" s="1196"/>
      <c r="K90" s="1196"/>
      <c r="L90" s="1196"/>
      <c r="M90" s="1196"/>
      <c r="N90" s="447">
        <f>N89</f>
        <v>18.5</v>
      </c>
      <c r="O90" s="460">
        <f>O89</f>
        <v>20.5</v>
      </c>
      <c r="P90" s="460">
        <f>P89</f>
        <v>18</v>
      </c>
      <c r="Q90" s="460"/>
      <c r="Y90" s="143"/>
      <c r="Z90" s="143"/>
    </row>
    <row r="91" spans="1:26" s="6" customFormat="1" ht="15">
      <c r="A91" s="1187" t="s">
        <v>143</v>
      </c>
      <c r="B91" s="1187"/>
      <c r="C91" s="1187"/>
      <c r="D91" s="1187"/>
      <c r="E91" s="1187"/>
      <c r="F91" s="1187"/>
      <c r="G91" s="1187"/>
      <c r="H91" s="1187"/>
      <c r="I91" s="1187"/>
      <c r="J91" s="1187"/>
      <c r="K91" s="1187"/>
      <c r="L91" s="1187"/>
      <c r="M91" s="1187"/>
      <c r="N91" s="462">
        <v>4</v>
      </c>
      <c r="O91" s="463">
        <v>1</v>
      </c>
      <c r="P91" s="464" t="s">
        <v>144</v>
      </c>
      <c r="Q91" s="464"/>
      <c r="Y91" s="7"/>
      <c r="Z91" s="7"/>
    </row>
    <row r="92" spans="1:26" s="6" customFormat="1" ht="15">
      <c r="A92" s="1187" t="s">
        <v>145</v>
      </c>
      <c r="B92" s="1187"/>
      <c r="C92" s="1187"/>
      <c r="D92" s="1187"/>
      <c r="E92" s="1187"/>
      <c r="F92" s="1187"/>
      <c r="G92" s="1187"/>
      <c r="H92" s="1187"/>
      <c r="I92" s="1187"/>
      <c r="J92" s="1187"/>
      <c r="K92" s="1187"/>
      <c r="L92" s="1187"/>
      <c r="M92" s="1187"/>
      <c r="N92" s="463">
        <v>4</v>
      </c>
      <c r="O92" s="463" t="s">
        <v>146</v>
      </c>
      <c r="P92" s="465" t="s">
        <v>147</v>
      </c>
      <c r="Q92" s="463">
        <v>1</v>
      </c>
      <c r="Y92" s="7"/>
      <c r="Z92" s="7"/>
    </row>
    <row r="93" spans="1:26" s="6" customFormat="1" ht="15">
      <c r="A93" s="1187" t="s">
        <v>148</v>
      </c>
      <c r="B93" s="1187"/>
      <c r="C93" s="1187"/>
      <c r="D93" s="1187"/>
      <c r="E93" s="1187"/>
      <c r="F93" s="1187"/>
      <c r="G93" s="1187"/>
      <c r="H93" s="1187"/>
      <c r="I93" s="1187"/>
      <c r="J93" s="1187"/>
      <c r="K93" s="1187"/>
      <c r="L93" s="1187"/>
      <c r="M93" s="1187"/>
      <c r="N93" s="463"/>
      <c r="O93" s="464"/>
      <c r="P93" s="464"/>
      <c r="Q93" s="464"/>
      <c r="S93" s="6" t="s">
        <v>149</v>
      </c>
      <c r="T93" s="6">
        <v>21</v>
      </c>
      <c r="Y93" s="7"/>
      <c r="Z93" s="7"/>
    </row>
    <row r="94" spans="1:26" s="6" customFormat="1" ht="15">
      <c r="A94" s="1198" t="s">
        <v>150</v>
      </c>
      <c r="B94" s="1198"/>
      <c r="C94" s="1198"/>
      <c r="D94" s="1198"/>
      <c r="E94" s="1198"/>
      <c r="F94" s="1198"/>
      <c r="G94" s="1198"/>
      <c r="H94" s="1198"/>
      <c r="I94" s="1198"/>
      <c r="J94" s="1198"/>
      <c r="K94" s="1198"/>
      <c r="L94" s="1198"/>
      <c r="M94" s="1198"/>
      <c r="N94" s="466"/>
      <c r="O94" s="467">
        <v>1</v>
      </c>
      <c r="P94" s="463"/>
      <c r="Q94" s="467"/>
      <c r="S94" s="6" t="s">
        <v>151</v>
      </c>
      <c r="T94" s="6">
        <f>0.8*21</f>
        <v>16.8</v>
      </c>
      <c r="Y94" s="7"/>
      <c r="Z94" s="7"/>
    </row>
    <row r="95" spans="1:26" s="6" customFormat="1" ht="15.75" customHeight="1">
      <c r="A95" s="468"/>
      <c r="B95" s="469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1199">
        <f>G17+G39+G54+G62</f>
        <v>60</v>
      </c>
      <c r="O95" s="1199"/>
      <c r="P95" s="1199"/>
      <c r="Q95" s="470">
        <f>G82+G86</f>
        <v>30</v>
      </c>
      <c r="S95" s="6" t="s">
        <v>152</v>
      </c>
      <c r="T95" s="6">
        <f>0.15*T93</f>
        <v>3.15</v>
      </c>
      <c r="Y95" s="7"/>
      <c r="Z95" s="7"/>
    </row>
    <row r="96" spans="1:26" s="6" customFormat="1" ht="15.75" customHeight="1">
      <c r="A96" s="471"/>
      <c r="B96" s="472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30"/>
      <c r="O96" s="473"/>
      <c r="P96" s="473"/>
      <c r="Q96" s="474"/>
      <c r="S96" s="6" t="s">
        <v>153</v>
      </c>
      <c r="T96" s="6">
        <f>T93-T94-T95</f>
        <v>1.0499999999999994</v>
      </c>
      <c r="Y96" s="7"/>
      <c r="Z96" s="7"/>
    </row>
    <row r="97" spans="1:26" s="6" customFormat="1" ht="15.75" customHeight="1">
      <c r="A97" s="471"/>
      <c r="B97" s="472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30"/>
      <c r="O97" s="473"/>
      <c r="P97" s="473"/>
      <c r="Q97" s="474"/>
      <c r="Y97" s="7"/>
      <c r="Z97" s="7"/>
    </row>
    <row r="98" spans="1:26" s="6" customFormat="1" ht="15.75" customHeight="1">
      <c r="A98" s="471"/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30"/>
      <c r="O98" s="473"/>
      <c r="P98" s="473"/>
      <c r="Q98" s="474"/>
      <c r="Y98" s="7"/>
      <c r="Z98" s="7"/>
    </row>
    <row r="99" spans="1:26" s="6" customFormat="1" ht="15" customHeight="1">
      <c r="A99" s="471"/>
      <c r="B99" s="475" t="s">
        <v>154</v>
      </c>
      <c r="C99" s="472"/>
      <c r="D99" s="476"/>
      <c r="E99" s="476"/>
      <c r="F99" s="476"/>
      <c r="G99" s="472"/>
      <c r="H99" s="1200" t="s">
        <v>155</v>
      </c>
      <c r="I99" s="1200"/>
      <c r="J99" s="1200"/>
      <c r="K99" s="1200"/>
      <c r="L99" s="1200"/>
      <c r="M99" s="472"/>
      <c r="N99" s="472"/>
      <c r="O99" s="477"/>
      <c r="P99" s="472"/>
      <c r="Q99" s="478"/>
      <c r="Y99" s="7"/>
      <c r="Z99" s="7"/>
    </row>
    <row r="100" spans="1:26" s="6" customFormat="1" ht="21.75" customHeight="1">
      <c r="A100" s="471"/>
      <c r="B100" s="475" t="s">
        <v>156</v>
      </c>
      <c r="C100" s="472"/>
      <c r="D100" s="479"/>
      <c r="E100" s="479"/>
      <c r="F100" s="479"/>
      <c r="G100" s="472"/>
      <c r="H100" s="1200" t="s">
        <v>157</v>
      </c>
      <c r="I100" s="1200"/>
      <c r="J100" s="1200"/>
      <c r="K100" s="1200"/>
      <c r="L100" s="1200"/>
      <c r="M100" s="472"/>
      <c r="N100" s="472"/>
      <c r="O100" s="477"/>
      <c r="P100" s="472"/>
      <c r="Q100" s="478"/>
      <c r="Y100" s="7"/>
      <c r="Z100" s="7"/>
    </row>
    <row r="101" spans="1:26" s="6" customFormat="1" ht="20.25" customHeight="1">
      <c r="A101" s="471"/>
      <c r="B101" s="475" t="s">
        <v>158</v>
      </c>
      <c r="C101" s="472"/>
      <c r="D101" s="479"/>
      <c r="E101" s="479"/>
      <c r="F101" s="479"/>
      <c r="G101" s="472"/>
      <c r="H101" s="1200" t="s">
        <v>159</v>
      </c>
      <c r="I101" s="1200"/>
      <c r="J101" s="1200"/>
      <c r="K101" s="1200"/>
      <c r="L101" s="1200"/>
      <c r="M101" s="472"/>
      <c r="N101" s="472"/>
      <c r="O101" s="472"/>
      <c r="P101" s="472"/>
      <c r="Q101" s="478"/>
      <c r="Y101" s="7"/>
      <c r="Z101" s="7"/>
    </row>
    <row r="102" spans="1:26" s="6" customFormat="1" ht="22.5" customHeight="1">
      <c r="A102" s="471"/>
      <c r="B102" s="475" t="s">
        <v>160</v>
      </c>
      <c r="C102" s="472"/>
      <c r="D102" s="479"/>
      <c r="E102" s="479"/>
      <c r="F102" s="479"/>
      <c r="G102" s="472"/>
      <c r="H102" s="1200" t="s">
        <v>161</v>
      </c>
      <c r="I102" s="1200"/>
      <c r="J102" s="1200"/>
      <c r="K102" s="1200"/>
      <c r="L102" s="1200"/>
      <c r="M102" s="472"/>
      <c r="N102" s="472"/>
      <c r="O102" s="472"/>
      <c r="P102" s="472"/>
      <c r="Q102" s="478"/>
      <c r="Y102" s="7"/>
      <c r="Z102" s="7"/>
    </row>
    <row r="103" spans="1:26" s="6" customFormat="1" ht="15">
      <c r="A103" s="471"/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8"/>
      <c r="Y103" s="7"/>
      <c r="Z103" s="7"/>
    </row>
    <row r="104" spans="25:26" s="6" customFormat="1" ht="15">
      <c r="Y104" s="7"/>
      <c r="Z104" s="7"/>
    </row>
    <row r="105" spans="1:26" s="6" customFormat="1" ht="15">
      <c r="A105" s="1"/>
      <c r="Y105" s="7"/>
      <c r="Z105" s="7"/>
    </row>
    <row r="106" spans="1:26" s="6" customFormat="1" ht="15">
      <c r="A106" s="1"/>
      <c r="Y106" s="7"/>
      <c r="Z106" s="7"/>
    </row>
    <row r="107" spans="1:26" s="6" customFormat="1" ht="15.75" customHeight="1">
      <c r="A107" s="480"/>
      <c r="B107" s="1197"/>
      <c r="C107" s="1197"/>
      <c r="D107" s="1197"/>
      <c r="E107" s="1197"/>
      <c r="F107" s="1197"/>
      <c r="G107" s="1197"/>
      <c r="H107" s="1197"/>
      <c r="I107" s="1197"/>
      <c r="J107" s="1197"/>
      <c r="K107" s="1197"/>
      <c r="L107" s="1197"/>
      <c r="M107" s="1197"/>
      <c r="N107" s="1197"/>
      <c r="O107" s="1197"/>
      <c r="P107" s="1197"/>
      <c r="Q107" s="1197"/>
      <c r="Y107" s="7"/>
      <c r="Z107" s="7"/>
    </row>
    <row r="108" spans="1:26" s="6" customFormat="1" ht="15">
      <c r="A108" s="1"/>
      <c r="C108" s="481"/>
      <c r="D108" s="482"/>
      <c r="E108" s="482"/>
      <c r="F108" s="481"/>
      <c r="G108" s="481"/>
      <c r="H108" s="481"/>
      <c r="Y108" s="7"/>
      <c r="Z108" s="7"/>
    </row>
    <row r="109" spans="1:26" s="6" customFormat="1" ht="15">
      <c r="A109" s="1"/>
      <c r="B109" s="483"/>
      <c r="C109" s="484"/>
      <c r="D109" s="484"/>
      <c r="E109" s="484"/>
      <c r="F109" s="483"/>
      <c r="G109" s="483"/>
      <c r="H109" s="483"/>
      <c r="I109" s="483"/>
      <c r="J109" s="483"/>
      <c r="K109" s="483"/>
      <c r="L109" s="484"/>
      <c r="M109" s="484"/>
      <c r="N109" s="484"/>
      <c r="O109" s="485"/>
      <c r="P109" s="485"/>
      <c r="Q109" s="485"/>
      <c r="Y109" s="7"/>
      <c r="Z109" s="7"/>
    </row>
    <row r="110" spans="1:26" s="6" customFormat="1" ht="15">
      <c r="A110" s="1"/>
      <c r="B110" s="483"/>
      <c r="C110" s="484"/>
      <c r="D110" s="484"/>
      <c r="E110" s="484"/>
      <c r="F110" s="483"/>
      <c r="G110" s="483"/>
      <c r="H110" s="483"/>
      <c r="I110" s="483"/>
      <c r="J110" s="483"/>
      <c r="K110" s="483"/>
      <c r="L110" s="484"/>
      <c r="M110" s="484"/>
      <c r="N110" s="484"/>
      <c r="O110" s="485"/>
      <c r="P110" s="485"/>
      <c r="Q110" s="485"/>
      <c r="Y110" s="7"/>
      <c r="Z110" s="7"/>
    </row>
    <row r="111" spans="1:26" s="6" customFormat="1" ht="15">
      <c r="A111" s="1"/>
      <c r="B111" s="483"/>
      <c r="C111" s="484"/>
      <c r="D111" s="484"/>
      <c r="E111" s="484"/>
      <c r="F111" s="483"/>
      <c r="G111" s="483"/>
      <c r="H111" s="483"/>
      <c r="I111" s="483"/>
      <c r="J111" s="483"/>
      <c r="K111" s="483"/>
      <c r="L111" s="484"/>
      <c r="M111" s="484"/>
      <c r="N111" s="484"/>
      <c r="O111" s="485"/>
      <c r="P111" s="485"/>
      <c r="Q111" s="485"/>
      <c r="Y111" s="7"/>
      <c r="Z111" s="7"/>
    </row>
    <row r="112" spans="1:26" s="6" customFormat="1" ht="15.75" customHeight="1">
      <c r="A112" s="1"/>
      <c r="B112" s="483"/>
      <c r="C112" s="484"/>
      <c r="D112" s="484"/>
      <c r="E112" s="484"/>
      <c r="F112" s="483"/>
      <c r="G112" s="483"/>
      <c r="H112" s="483"/>
      <c r="I112" s="483"/>
      <c r="J112" s="483"/>
      <c r="K112" s="483"/>
      <c r="L112" s="484"/>
      <c r="M112" s="484"/>
      <c r="N112" s="484"/>
      <c r="O112" s="485"/>
      <c r="P112" s="485"/>
      <c r="Q112" s="485"/>
      <c r="Y112" s="7"/>
      <c r="Z112" s="7"/>
    </row>
    <row r="113" spans="1:26" s="6" customFormat="1" ht="15">
      <c r="A113" s="1"/>
      <c r="B113" s="483"/>
      <c r="C113" s="484"/>
      <c r="D113" s="484"/>
      <c r="E113" s="484"/>
      <c r="F113" s="483"/>
      <c r="G113" s="483"/>
      <c r="H113" s="483"/>
      <c r="I113" s="483"/>
      <c r="J113" s="483"/>
      <c r="K113" s="483"/>
      <c r="L113" s="484"/>
      <c r="M113" s="484"/>
      <c r="N113" s="484"/>
      <c r="O113" s="485"/>
      <c r="P113" s="485"/>
      <c r="Q113" s="485"/>
      <c r="Y113" s="7"/>
      <c r="Z113" s="7"/>
    </row>
    <row r="114" spans="1:26" s="6" customFormat="1" ht="15">
      <c r="A114" s="1"/>
      <c r="B114" s="486"/>
      <c r="C114" s="487"/>
      <c r="D114" s="487"/>
      <c r="E114" s="487"/>
      <c r="F114" s="486"/>
      <c r="G114" s="486"/>
      <c r="H114" s="486"/>
      <c r="I114" s="486"/>
      <c r="J114" s="486"/>
      <c r="K114" s="486"/>
      <c r="L114" s="487"/>
      <c r="M114" s="487"/>
      <c r="N114" s="487"/>
      <c r="O114" s="488"/>
      <c r="P114" s="488"/>
      <c r="Q114" s="488"/>
      <c r="Y114" s="7"/>
      <c r="Z114" s="7"/>
    </row>
    <row r="115" spans="1:26" s="489" customFormat="1" ht="15">
      <c r="A115" s="1"/>
      <c r="B115" s="486"/>
      <c r="C115" s="487"/>
      <c r="D115" s="487"/>
      <c r="E115" s="487"/>
      <c r="F115" s="486"/>
      <c r="G115" s="486"/>
      <c r="H115" s="486"/>
      <c r="I115" s="486"/>
      <c r="J115" s="486"/>
      <c r="K115" s="486"/>
      <c r="L115" s="487"/>
      <c r="M115" s="487"/>
      <c r="N115" s="487"/>
      <c r="O115" s="488"/>
      <c r="P115" s="488"/>
      <c r="Q115" s="488"/>
      <c r="Y115" s="490"/>
      <c r="Z115" s="490"/>
    </row>
    <row r="116" spans="1:26" s="6" customFormat="1" ht="15">
      <c r="A116" s="1"/>
      <c r="B116" s="486"/>
      <c r="C116" s="487"/>
      <c r="D116" s="487"/>
      <c r="E116" s="487"/>
      <c r="F116" s="486"/>
      <c r="G116" s="486"/>
      <c r="H116" s="486"/>
      <c r="I116" s="486"/>
      <c r="J116" s="486"/>
      <c r="K116" s="486"/>
      <c r="L116" s="487"/>
      <c r="M116" s="487"/>
      <c r="N116" s="487"/>
      <c r="O116" s="488"/>
      <c r="P116" s="488"/>
      <c r="Q116" s="488"/>
      <c r="Y116" s="7"/>
      <c r="Z116" s="7"/>
    </row>
    <row r="117" spans="1:26" s="6" customFormat="1" ht="15">
      <c r="A117" s="1"/>
      <c r="B117" s="486"/>
      <c r="C117" s="487"/>
      <c r="D117" s="487"/>
      <c r="E117" s="487"/>
      <c r="F117" s="486"/>
      <c r="G117" s="486"/>
      <c r="H117" s="486"/>
      <c r="I117" s="486"/>
      <c r="J117" s="486"/>
      <c r="K117" s="486"/>
      <c r="L117" s="487"/>
      <c r="M117" s="487"/>
      <c r="N117" s="487"/>
      <c r="O117" s="488"/>
      <c r="P117" s="488"/>
      <c r="Q117" s="488"/>
      <c r="Y117" s="7"/>
      <c r="Z117" s="7"/>
    </row>
    <row r="118" spans="1:26" s="6" customFormat="1" ht="15">
      <c r="A118" s="1"/>
      <c r="B118" s="486"/>
      <c r="C118" s="487"/>
      <c r="D118" s="487"/>
      <c r="E118" s="487"/>
      <c r="F118" s="486"/>
      <c r="G118" s="486"/>
      <c r="H118" s="486"/>
      <c r="I118" s="486"/>
      <c r="J118" s="486"/>
      <c r="K118" s="486"/>
      <c r="L118" s="487"/>
      <c r="M118" s="487"/>
      <c r="N118" s="487"/>
      <c r="O118" s="488"/>
      <c r="P118" s="488"/>
      <c r="Q118" s="488"/>
      <c r="Y118" s="7"/>
      <c r="Z118" s="7"/>
    </row>
    <row r="119" spans="1:26" s="6" customFormat="1" ht="15">
      <c r="A119" s="1"/>
      <c r="B119" s="486"/>
      <c r="C119" s="487"/>
      <c r="D119" s="487"/>
      <c r="E119" s="487"/>
      <c r="F119" s="486"/>
      <c r="G119" s="486"/>
      <c r="H119" s="486"/>
      <c r="I119" s="486"/>
      <c r="J119" s="486"/>
      <c r="K119" s="486"/>
      <c r="L119" s="487"/>
      <c r="M119" s="487"/>
      <c r="N119" s="487"/>
      <c r="O119" s="488"/>
      <c r="P119" s="488"/>
      <c r="Q119" s="488"/>
      <c r="Y119" s="7"/>
      <c r="Z119" s="7"/>
    </row>
    <row r="120" spans="1:26" s="6" customFormat="1" ht="15">
      <c r="A120" s="1"/>
      <c r="B120" s="486"/>
      <c r="C120" s="487"/>
      <c r="D120" s="487"/>
      <c r="E120" s="487"/>
      <c r="F120" s="486"/>
      <c r="G120" s="486"/>
      <c r="H120" s="486"/>
      <c r="I120" s="486"/>
      <c r="J120" s="486"/>
      <c r="K120" s="486"/>
      <c r="L120" s="487"/>
      <c r="M120" s="487"/>
      <c r="N120" s="487"/>
      <c r="O120" s="488"/>
      <c r="P120" s="488"/>
      <c r="Q120" s="488"/>
      <c r="Y120" s="7"/>
      <c r="Z120" s="7"/>
    </row>
    <row r="121" spans="1:26" s="6" customFormat="1" ht="15">
      <c r="A121" s="1"/>
      <c r="B121" s="486"/>
      <c r="C121" s="487"/>
      <c r="D121" s="487"/>
      <c r="E121" s="487"/>
      <c r="F121" s="486"/>
      <c r="G121" s="486"/>
      <c r="H121" s="486"/>
      <c r="I121" s="486"/>
      <c r="J121" s="486"/>
      <c r="K121" s="486"/>
      <c r="L121" s="487"/>
      <c r="M121" s="487"/>
      <c r="N121" s="487"/>
      <c r="O121" s="488"/>
      <c r="P121" s="488"/>
      <c r="Q121" s="488"/>
      <c r="Y121" s="7"/>
      <c r="Z121" s="7"/>
    </row>
    <row r="122" spans="1:26" s="6" customFormat="1" ht="15">
      <c r="A122" s="1"/>
      <c r="B122" s="486"/>
      <c r="C122" s="487"/>
      <c r="D122" s="487"/>
      <c r="E122" s="487"/>
      <c r="F122" s="486"/>
      <c r="G122" s="486"/>
      <c r="H122" s="486"/>
      <c r="I122" s="486"/>
      <c r="J122" s="486"/>
      <c r="K122" s="486"/>
      <c r="L122" s="487"/>
      <c r="M122" s="487"/>
      <c r="N122" s="487"/>
      <c r="O122" s="488"/>
      <c r="P122" s="488"/>
      <c r="Q122" s="488"/>
      <c r="Y122" s="7"/>
      <c r="Z122" s="7"/>
    </row>
    <row r="123" spans="1:26" s="6" customFormat="1" ht="15">
      <c r="A123" s="1"/>
      <c r="B123" s="486"/>
      <c r="C123" s="487"/>
      <c r="D123" s="487"/>
      <c r="E123" s="487"/>
      <c r="F123" s="486"/>
      <c r="G123" s="486"/>
      <c r="H123" s="486"/>
      <c r="I123" s="486"/>
      <c r="J123" s="486"/>
      <c r="K123" s="486"/>
      <c r="L123" s="487"/>
      <c r="M123" s="487"/>
      <c r="N123" s="487"/>
      <c r="O123" s="488"/>
      <c r="P123" s="488"/>
      <c r="Q123" s="488"/>
      <c r="Y123" s="7"/>
      <c r="Z123" s="7"/>
    </row>
    <row r="124" spans="1:26" s="6" customFormat="1" ht="15">
      <c r="A124" s="1"/>
      <c r="B124" s="486"/>
      <c r="C124" s="487"/>
      <c r="D124" s="487"/>
      <c r="E124" s="487"/>
      <c r="F124" s="486"/>
      <c r="G124" s="486"/>
      <c r="H124" s="486"/>
      <c r="I124" s="486"/>
      <c r="J124" s="486"/>
      <c r="K124" s="486"/>
      <c r="L124" s="487"/>
      <c r="M124" s="487"/>
      <c r="N124" s="487"/>
      <c r="O124" s="488"/>
      <c r="P124" s="488"/>
      <c r="Q124" s="488"/>
      <c r="Y124" s="7"/>
      <c r="Z124" s="7"/>
    </row>
    <row r="125" spans="1:26" s="6" customFormat="1" ht="15">
      <c r="A125" s="1"/>
      <c r="B125" s="486"/>
      <c r="C125" s="487"/>
      <c r="D125" s="487"/>
      <c r="E125" s="487"/>
      <c r="F125" s="486"/>
      <c r="G125" s="486"/>
      <c r="H125" s="486"/>
      <c r="I125" s="486"/>
      <c r="J125" s="486"/>
      <c r="K125" s="486"/>
      <c r="L125" s="487"/>
      <c r="M125" s="487"/>
      <c r="N125" s="487"/>
      <c r="O125" s="488"/>
      <c r="P125" s="488"/>
      <c r="Q125" s="488"/>
      <c r="Y125" s="7"/>
      <c r="Z125" s="7"/>
    </row>
    <row r="126" spans="1:26" s="6" customFormat="1" ht="1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26" s="6" customFormat="1" ht="1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7"/>
      <c r="Z134" s="7"/>
    </row>
    <row r="135" spans="1:26" s="6" customFormat="1" ht="1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7"/>
      <c r="Z135" s="7"/>
    </row>
    <row r="136" spans="1:26" s="6" customFormat="1" ht="1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7"/>
      <c r="Z136" s="7"/>
    </row>
    <row r="137" spans="1:26" s="6" customFormat="1" ht="1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7"/>
      <c r="Z137" s="7"/>
    </row>
    <row r="138" spans="1:26" s="6" customFormat="1" ht="1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7"/>
      <c r="Z138" s="7"/>
    </row>
    <row r="139" spans="1:26" s="6" customFormat="1" ht="1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26" s="6" customFormat="1" ht="1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7"/>
      <c r="Z140" s="7"/>
    </row>
    <row r="141" spans="1:26" s="6" customFormat="1" ht="1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7"/>
      <c r="Z141" s="7"/>
    </row>
    <row r="142" spans="1:26" s="6" customFormat="1" ht="1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7"/>
      <c r="Z142" s="7"/>
    </row>
    <row r="143" spans="1:26" s="6" customFormat="1" ht="1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26" s="6" customFormat="1" ht="1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7"/>
      <c r="Z144" s="7"/>
    </row>
    <row r="145" spans="1:26" s="6" customFormat="1" ht="1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7"/>
      <c r="Z145" s="7"/>
    </row>
    <row r="146" spans="1:26" s="6" customFormat="1" ht="1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7"/>
      <c r="Z146" s="7"/>
    </row>
    <row r="147" spans="1:26" s="6" customFormat="1" ht="1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</row>
    <row r="148" spans="1:26" s="6" customFormat="1" ht="1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6" customFormat="1" ht="1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491" customFormat="1" ht="1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2"/>
      <c r="Z159" s="492"/>
    </row>
    <row r="160" spans="1:26" s="491" customFormat="1" ht="1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492"/>
      <c r="Z160" s="492"/>
    </row>
    <row r="161" spans="1:26" s="491" customFormat="1" ht="1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492"/>
      <c r="Z161" s="492"/>
    </row>
    <row r="162" spans="1:26" s="6" customFormat="1" ht="1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7"/>
      <c r="Z162" s="7"/>
    </row>
    <row r="163" spans="1:26" s="6" customFormat="1" ht="1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Y163" s="7"/>
      <c r="Z163" s="7"/>
    </row>
    <row r="164" spans="1:26" s="6" customFormat="1" ht="1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Y164" s="7"/>
      <c r="Z164" s="7"/>
    </row>
    <row r="165" spans="1:26" s="6" customFormat="1" ht="1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Y165" s="7"/>
      <c r="Z165" s="7"/>
    </row>
    <row r="166" spans="1:26" s="6" customFormat="1" ht="1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Y166" s="7"/>
      <c r="Z166" s="7"/>
    </row>
    <row r="167" spans="1:26" s="6" customFormat="1" ht="1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7"/>
      <c r="Z167" s="7"/>
    </row>
    <row r="168" spans="1:26" s="6" customFormat="1" ht="1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7"/>
      <c r="Z168" s="7"/>
    </row>
    <row r="169" spans="1:26" s="6" customFormat="1" ht="1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Y169" s="7"/>
      <c r="Z169" s="7"/>
    </row>
    <row r="170" spans="1:26" s="6" customFormat="1" ht="1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Y170" s="7"/>
      <c r="Z170" s="7"/>
    </row>
    <row r="171" spans="1:26" s="6" customFormat="1" ht="1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Y171" s="7"/>
      <c r="Z171" s="7"/>
    </row>
    <row r="172" spans="1:26" s="6" customFormat="1" ht="1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Y172" s="7"/>
      <c r="Z172" s="7"/>
    </row>
    <row r="173" spans="1:26" s="6" customFormat="1" ht="1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Y173" s="7"/>
      <c r="Z173" s="7"/>
    </row>
    <row r="174" spans="1:26" s="6" customFormat="1" ht="15">
      <c r="A174" s="1"/>
      <c r="B174" s="2"/>
      <c r="C174" s="3"/>
      <c r="D174" s="4"/>
      <c r="E174" s="4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Y174" s="7"/>
      <c r="Z174" s="7"/>
    </row>
    <row r="175" spans="1:26" s="493" customFormat="1" ht="15">
      <c r="A175" s="1"/>
      <c r="B175" s="2"/>
      <c r="C175" s="3"/>
      <c r="D175" s="4"/>
      <c r="E175" s="4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Y175" s="494"/>
      <c r="Z175" s="494"/>
    </row>
    <row r="176" spans="1:26" s="493" customFormat="1" ht="15">
      <c r="A176" s="1"/>
      <c r="B176" s="2"/>
      <c r="C176" s="3"/>
      <c r="D176" s="4"/>
      <c r="E176" s="4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Y176" s="494"/>
      <c r="Z176" s="494"/>
    </row>
    <row r="177" spans="1:26" s="493" customFormat="1" ht="15">
      <c r="A177" s="1"/>
      <c r="B177" s="2"/>
      <c r="C177" s="3"/>
      <c r="D177" s="4"/>
      <c r="E177" s="4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Y177" s="494"/>
      <c r="Z177" s="494"/>
    </row>
    <row r="178" spans="1:26" s="493" customFormat="1" ht="15">
      <c r="A178" s="1"/>
      <c r="B178" s="2"/>
      <c r="C178" s="3"/>
      <c r="D178" s="4"/>
      <c r="E178" s="4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Y178" s="494"/>
      <c r="Z178" s="494"/>
    </row>
    <row r="179" spans="1:26" s="493" customFormat="1" ht="15">
      <c r="A179" s="1"/>
      <c r="B179" s="2"/>
      <c r="C179" s="3"/>
      <c r="D179" s="4"/>
      <c r="E179" s="4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Y179" s="494"/>
      <c r="Z179" s="494"/>
    </row>
    <row r="180" spans="1:26" s="493" customFormat="1" ht="15">
      <c r="A180" s="1"/>
      <c r="B180" s="2"/>
      <c r="C180" s="3"/>
      <c r="D180" s="4"/>
      <c r="E180" s="4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Y180" s="494"/>
      <c r="Z180" s="494"/>
    </row>
    <row r="181" spans="1:26" s="493" customFormat="1" ht="15">
      <c r="A181" s="1"/>
      <c r="B181" s="2"/>
      <c r="C181" s="3"/>
      <c r="D181" s="4"/>
      <c r="E181" s="4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Y181" s="494"/>
      <c r="Z181" s="494"/>
    </row>
    <row r="182" spans="1:26" s="493" customFormat="1" ht="15">
      <c r="A182" s="1"/>
      <c r="B182" s="2"/>
      <c r="C182" s="3"/>
      <c r="D182" s="4"/>
      <c r="E182" s="4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Y182" s="494"/>
      <c r="Z182" s="494"/>
    </row>
    <row r="183" spans="1:26" s="495" customFormat="1" ht="15">
      <c r="A183" s="1"/>
      <c r="B183" s="2"/>
      <c r="C183" s="3"/>
      <c r="D183" s="4"/>
      <c r="E183" s="4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Y183" s="496"/>
      <c r="Z183" s="496"/>
    </row>
    <row r="184" spans="1:26" s="493" customFormat="1" ht="15">
      <c r="A184" s="1"/>
      <c r="B184" s="2"/>
      <c r="C184" s="3"/>
      <c r="D184" s="4"/>
      <c r="E184" s="4"/>
      <c r="F184" s="3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Y184" s="494"/>
      <c r="Z184" s="494"/>
    </row>
    <row r="185" spans="1:26" s="493" customFormat="1" ht="15">
      <c r="A185" s="1"/>
      <c r="B185" s="2"/>
      <c r="C185" s="3"/>
      <c r="D185" s="4"/>
      <c r="E185" s="4"/>
      <c r="F185" s="3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Y185" s="494"/>
      <c r="Z185" s="494"/>
    </row>
    <row r="186" spans="1:26" s="493" customFormat="1" ht="15">
      <c r="A186" s="1"/>
      <c r="B186" s="2"/>
      <c r="C186" s="3"/>
      <c r="D186" s="4"/>
      <c r="E186" s="4"/>
      <c r="F186" s="3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Y186" s="494"/>
      <c r="Z186" s="494"/>
    </row>
    <row r="187" spans="1:26" s="493" customFormat="1" ht="15">
      <c r="A187" s="1"/>
      <c r="B187" s="2"/>
      <c r="C187" s="3"/>
      <c r="D187" s="4"/>
      <c r="E187" s="4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Y187" s="494"/>
      <c r="Z187" s="494"/>
    </row>
    <row r="188" spans="1:26" s="493" customFormat="1" ht="15">
      <c r="A188" s="1"/>
      <c r="B188" s="2"/>
      <c r="C188" s="3"/>
      <c r="D188" s="4"/>
      <c r="E188" s="4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Y188" s="494"/>
      <c r="Z188" s="494"/>
    </row>
    <row r="189" spans="1:26" s="493" customFormat="1" ht="15">
      <c r="A189" s="1"/>
      <c r="B189" s="2"/>
      <c r="C189" s="3"/>
      <c r="D189" s="4"/>
      <c r="E189" s="4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Y189" s="494"/>
      <c r="Z189" s="494"/>
    </row>
    <row r="190" spans="1:26" s="493" customFormat="1" ht="15">
      <c r="A190" s="1"/>
      <c r="B190" s="2"/>
      <c r="C190" s="3"/>
      <c r="D190" s="4"/>
      <c r="E190" s="4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Y190" s="494"/>
      <c r="Z190" s="494"/>
    </row>
    <row r="191" spans="1:26" s="493" customFormat="1" ht="15">
      <c r="A191" s="1"/>
      <c r="B191" s="2"/>
      <c r="C191" s="3"/>
      <c r="D191" s="4"/>
      <c r="E191" s="4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Y191" s="494"/>
      <c r="Z191" s="494"/>
    </row>
    <row r="192" spans="1:26" s="6" customFormat="1" ht="15">
      <c r="A192" s="1"/>
      <c r="B192" s="2"/>
      <c r="C192" s="3"/>
      <c r="D192" s="4"/>
      <c r="E192" s="4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Y192" s="7"/>
      <c r="Z192" s="7"/>
    </row>
    <row r="193" spans="1:26" s="6" customFormat="1" ht="15">
      <c r="A193" s="1"/>
      <c r="B193" s="2"/>
      <c r="C193" s="3"/>
      <c r="D193" s="4"/>
      <c r="E193" s="4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Y193" s="7"/>
      <c r="Z193" s="7"/>
    </row>
    <row r="194" spans="1:26" s="6" customFormat="1" ht="15">
      <c r="A194" s="1"/>
      <c r="B194" s="2"/>
      <c r="C194" s="3"/>
      <c r="D194" s="4"/>
      <c r="E194" s="4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Y194" s="7"/>
      <c r="Z194" s="7"/>
    </row>
    <row r="195" spans="1:26" s="6" customFormat="1" ht="15">
      <c r="A195" s="1"/>
      <c r="B195" s="2"/>
      <c r="C195" s="3"/>
      <c r="D195" s="4"/>
      <c r="E195" s="4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Y195" s="7"/>
      <c r="Z195" s="7"/>
    </row>
    <row r="196" spans="1:26" s="6" customFormat="1" ht="15">
      <c r="A196" s="1"/>
      <c r="B196" s="2"/>
      <c r="C196" s="3"/>
      <c r="D196" s="4"/>
      <c r="E196" s="4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Y196" s="7"/>
      <c r="Z196" s="7"/>
    </row>
    <row r="197" spans="1:26" s="6" customFormat="1" ht="15">
      <c r="A197" s="1"/>
      <c r="B197" s="2"/>
      <c r="C197" s="3"/>
      <c r="D197" s="4"/>
      <c r="E197" s="4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Y197" s="7"/>
      <c r="Z197" s="7"/>
    </row>
    <row r="198" spans="1:26" s="6" customFormat="1" ht="15">
      <c r="A198" s="1"/>
      <c r="B198" s="2"/>
      <c r="C198" s="3"/>
      <c r="D198" s="4"/>
      <c r="E198" s="4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Y198" s="7"/>
      <c r="Z198" s="7"/>
    </row>
    <row r="199" spans="1:26" s="6" customFormat="1" ht="15">
      <c r="A199" s="1"/>
      <c r="B199" s="2"/>
      <c r="C199" s="3"/>
      <c r="D199" s="4"/>
      <c r="E199" s="4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Y199" s="7"/>
      <c r="Z199" s="7"/>
    </row>
    <row r="200" spans="1:26" s="6" customFormat="1" ht="15">
      <c r="A200" s="1"/>
      <c r="B200" s="2"/>
      <c r="C200" s="3"/>
      <c r="D200" s="4"/>
      <c r="E200" s="4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485"/>
      <c r="Y200" s="7"/>
      <c r="Z200" s="7"/>
    </row>
    <row r="201" spans="1:26" s="6" customFormat="1" ht="15">
      <c r="A201" s="1"/>
      <c r="B201" s="2"/>
      <c r="C201" s="3"/>
      <c r="D201" s="4"/>
      <c r="E201" s="4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485"/>
      <c r="Y201" s="7"/>
      <c r="Z201" s="7"/>
    </row>
    <row r="202" spans="1:26" s="6" customFormat="1" ht="15">
      <c r="A202" s="1"/>
      <c r="B202" s="2"/>
      <c r="C202" s="3"/>
      <c r="D202" s="4"/>
      <c r="E202" s="4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485"/>
      <c r="Y202" s="7"/>
      <c r="Z202" s="7"/>
    </row>
    <row r="203" spans="1:26" s="6" customFormat="1" ht="15">
      <c r="A203" s="1"/>
      <c r="B203" s="2"/>
      <c r="C203" s="3"/>
      <c r="D203" s="4"/>
      <c r="E203" s="4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485"/>
      <c r="Y203" s="7"/>
      <c r="Z203" s="7"/>
    </row>
    <row r="204" spans="1:26" s="6" customFormat="1" ht="15">
      <c r="A204" s="1"/>
      <c r="B204" s="2"/>
      <c r="C204" s="3"/>
      <c r="D204" s="4"/>
      <c r="E204" s="4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485"/>
      <c r="Y204" s="7"/>
      <c r="Z204" s="7"/>
    </row>
    <row r="205" ht="15">
      <c r="R205" s="488"/>
    </row>
    <row r="206" ht="15">
      <c r="R206" s="488"/>
    </row>
    <row r="207" ht="15">
      <c r="R207" s="488"/>
    </row>
    <row r="208" ht="15">
      <c r="R208" s="488"/>
    </row>
    <row r="209" ht="15">
      <c r="R209" s="488"/>
    </row>
    <row r="210" ht="15">
      <c r="R210" s="488"/>
    </row>
    <row r="211" ht="15">
      <c r="R211" s="488"/>
    </row>
    <row r="212" ht="15">
      <c r="R212" s="488"/>
    </row>
    <row r="213" ht="15">
      <c r="R213" s="488"/>
    </row>
    <row r="214" ht="15">
      <c r="R214" s="488"/>
    </row>
    <row r="215" ht="15">
      <c r="R215" s="488"/>
    </row>
    <row r="216" ht="15">
      <c r="R216" s="488"/>
    </row>
    <row r="218" ht="15">
      <c r="R218" s="497"/>
    </row>
    <row r="219" spans="18:25" ht="15">
      <c r="R219" s="481"/>
      <c r="S219" s="481"/>
      <c r="T219" s="481"/>
      <c r="U219" s="481"/>
      <c r="V219" s="481"/>
      <c r="W219" s="481"/>
      <c r="X219" s="481"/>
      <c r="Y219" s="498"/>
    </row>
    <row r="220" spans="18:25" ht="15">
      <c r="R220" s="3"/>
      <c r="S220" s="3"/>
      <c r="T220" s="3"/>
      <c r="U220" s="3"/>
      <c r="V220" s="3"/>
      <c r="W220" s="3"/>
      <c r="X220" s="3"/>
      <c r="Y220" s="499"/>
    </row>
    <row r="221" spans="18:25" ht="15">
      <c r="R221" s="3"/>
      <c r="S221" s="3"/>
      <c r="T221" s="3"/>
      <c r="U221" s="3"/>
      <c r="V221" s="3"/>
      <c r="W221" s="3"/>
      <c r="X221" s="3"/>
      <c r="Y221" s="499"/>
    </row>
    <row r="222" spans="18:25" ht="15">
      <c r="R222" s="3"/>
      <c r="S222" s="3"/>
      <c r="T222" s="3"/>
      <c r="U222" s="3"/>
      <c r="V222" s="3"/>
      <c r="W222" s="3"/>
      <c r="X222" s="3"/>
      <c r="Y222" s="499"/>
    </row>
  </sheetData>
  <sheetProtection selectLockedCells="1" selectUnlockedCells="1"/>
  <mergeCells count="69">
    <mergeCell ref="B107:Q107"/>
    <mergeCell ref="A94:M94"/>
    <mergeCell ref="N95:P95"/>
    <mergeCell ref="H99:L99"/>
    <mergeCell ref="H100:L100"/>
    <mergeCell ref="H101:L101"/>
    <mergeCell ref="H102:L102"/>
    <mergeCell ref="A92:M92"/>
    <mergeCell ref="A70:Q70"/>
    <mergeCell ref="A77:Q77"/>
    <mergeCell ref="A78:Q78"/>
    <mergeCell ref="A88:Q88"/>
    <mergeCell ref="A89:F89"/>
    <mergeCell ref="A90:M90"/>
    <mergeCell ref="A91:M91"/>
    <mergeCell ref="A41:Q41"/>
    <mergeCell ref="A42:Q42"/>
    <mergeCell ref="A43:Q43"/>
    <mergeCell ref="A93:M93"/>
    <mergeCell ref="A79:Q79"/>
    <mergeCell ref="A82:F82"/>
    <mergeCell ref="A83:Q83"/>
    <mergeCell ref="A84:Q84"/>
    <mergeCell ref="A86:F86"/>
    <mergeCell ref="A87:Q87"/>
    <mergeCell ref="A55:Q55"/>
    <mergeCell ref="A56:Q56"/>
    <mergeCell ref="A63:Q63"/>
    <mergeCell ref="O26:O27"/>
    <mergeCell ref="P26:P27"/>
    <mergeCell ref="Q26:Q27"/>
    <mergeCell ref="A29:Q29"/>
    <mergeCell ref="A34:Q34"/>
    <mergeCell ref="A39:B39"/>
    <mergeCell ref="A40:Q40"/>
    <mergeCell ref="A33:B33"/>
    <mergeCell ref="C17:F17"/>
    <mergeCell ref="A18:Q18"/>
    <mergeCell ref="C22:F22"/>
    <mergeCell ref="A23:B23"/>
    <mergeCell ref="C23:F23"/>
    <mergeCell ref="A25:F25"/>
    <mergeCell ref="N26:N27"/>
    <mergeCell ref="A12:Q12"/>
    <mergeCell ref="N3:P3"/>
    <mergeCell ref="I4:I8"/>
    <mergeCell ref="J4:L4"/>
    <mergeCell ref="N4:Q5"/>
    <mergeCell ref="C5:C8"/>
    <mergeCell ref="A10:Q10"/>
    <mergeCell ref="A11:Q11"/>
    <mergeCell ref="D5:D8"/>
    <mergeCell ref="E5:F6"/>
    <mergeCell ref="A1:Q1"/>
    <mergeCell ref="A2:A8"/>
    <mergeCell ref="B2:B8"/>
    <mergeCell ref="C2:F4"/>
    <mergeCell ref="G2:G8"/>
    <mergeCell ref="H2:M2"/>
    <mergeCell ref="L5:L8"/>
    <mergeCell ref="E7:E8"/>
    <mergeCell ref="F7:F8"/>
    <mergeCell ref="N7:Q7"/>
    <mergeCell ref="J5:J8"/>
    <mergeCell ref="K5:K8"/>
    <mergeCell ref="N2:Q2"/>
    <mergeCell ref="H3:H8"/>
    <mergeCell ref="I3:L3"/>
    <mergeCell ref="M3:M8"/>
  </mergeCells>
  <printOptions/>
  <pageMargins left="0.39375" right="0.39375" top="0.5513888888888889" bottom="0.39375" header="0.5118055555555555" footer="0.5118055555555555"/>
  <pageSetup fitToHeight="0" fitToWidth="1" horizontalDpi="300" verticalDpi="3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123"/>
  <sheetViews>
    <sheetView view="pageBreakPreview" zoomScale="75" zoomScaleNormal="75" zoomScaleSheetLayoutView="75" zoomScalePageLayoutView="0" workbookViewId="0" topLeftCell="A100">
      <selection activeCell="D117" sqref="D117"/>
    </sheetView>
  </sheetViews>
  <sheetFormatPr defaultColWidth="9.125" defaultRowHeight="12.75"/>
  <cols>
    <col min="1" max="2" width="9.125" style="2" customWidth="1"/>
    <col min="3" max="3" width="9.50390625" style="1" customWidth="1"/>
    <col min="4" max="4" width="41.875" style="2" customWidth="1"/>
    <col min="5" max="5" width="5.50390625" style="3" customWidth="1"/>
    <col min="6" max="6" width="5.875" style="4" customWidth="1"/>
    <col min="7" max="7" width="5.375" style="4" customWidth="1"/>
    <col min="8" max="8" width="5.125" style="3" customWidth="1"/>
    <col min="9" max="9" width="7.375" style="3" customWidth="1"/>
    <col min="10" max="10" width="9.375" style="3" customWidth="1"/>
    <col min="11" max="11" width="9.375" style="2" customWidth="1"/>
    <col min="12" max="12" width="8.375" style="2" customWidth="1"/>
    <col min="13" max="13" width="10.50390625" style="2" customWidth="1"/>
    <col min="14" max="14" width="8.50390625" style="2" customWidth="1"/>
    <col min="15" max="15" width="9.875" style="2" customWidth="1"/>
    <col min="16" max="16" width="9.625" style="2" customWidth="1"/>
    <col min="17" max="17" width="7.50390625" style="2" hidden="1" customWidth="1"/>
    <col min="18" max="18" width="7.125" style="2" hidden="1" customWidth="1"/>
    <col min="19" max="19" width="10.50390625" style="2" hidden="1" customWidth="1"/>
    <col min="20" max="26" width="9.125" style="2" hidden="1" customWidth="1"/>
    <col min="27" max="28" width="9.125" style="5" hidden="1" customWidth="1"/>
    <col min="29" max="48" width="9.125" style="2" hidden="1" customWidth="1"/>
    <col min="49" max="49" width="9.125" style="5" hidden="1" customWidth="1"/>
    <col min="50" max="50" width="11.625" style="2" customWidth="1"/>
    <col min="51" max="51" width="9.125" style="2" customWidth="1"/>
    <col min="52" max="52" width="14.125" style="2" customWidth="1"/>
    <col min="53" max="16384" width="9.125" style="2" customWidth="1"/>
  </cols>
  <sheetData>
    <row r="1" spans="3:49" s="6" customFormat="1" ht="18" thickBot="1">
      <c r="C1" s="1380" t="s">
        <v>316</v>
      </c>
      <c r="D1" s="1381"/>
      <c r="E1" s="1382"/>
      <c r="F1" s="1382"/>
      <c r="G1" s="1382"/>
      <c r="H1" s="1382"/>
      <c r="I1" s="1381"/>
      <c r="J1" s="1381"/>
      <c r="K1" s="1381"/>
      <c r="L1" s="1381"/>
      <c r="M1" s="1381"/>
      <c r="N1" s="1381"/>
      <c r="O1" s="1381"/>
      <c r="P1" s="1382"/>
      <c r="Q1" s="1382"/>
      <c r="R1" s="1382"/>
      <c r="S1" s="1382"/>
      <c r="T1" s="1382"/>
      <c r="U1" s="1382"/>
      <c r="V1" s="1382"/>
      <c r="W1" s="1382"/>
      <c r="X1" s="1382"/>
      <c r="Y1" s="1382"/>
      <c r="Z1" s="1382"/>
      <c r="AA1" s="1382"/>
      <c r="AB1" s="1382"/>
      <c r="AC1" s="1382"/>
      <c r="AD1" s="1382"/>
      <c r="AE1" s="1382"/>
      <c r="AF1" s="1382"/>
      <c r="AG1" s="1382"/>
      <c r="AH1" s="1382"/>
      <c r="AI1" s="1382"/>
      <c r="AJ1" s="1382"/>
      <c r="AK1" s="1382"/>
      <c r="AL1" s="1382"/>
      <c r="AM1" s="1382"/>
      <c r="AN1" s="1382"/>
      <c r="AO1" s="1382"/>
      <c r="AP1" s="1382"/>
      <c r="AQ1" s="1382"/>
      <c r="AR1" s="1382"/>
      <c r="AS1" s="1382"/>
      <c r="AT1" s="1382"/>
      <c r="AU1" s="1382"/>
      <c r="AV1" s="1382"/>
      <c r="AW1" s="1383"/>
    </row>
    <row r="2" spans="3:49" s="6" customFormat="1" ht="33" customHeight="1" thickBot="1">
      <c r="C2" s="1384" t="s">
        <v>1</v>
      </c>
      <c r="D2" s="1385" t="s">
        <v>2</v>
      </c>
      <c r="E2" s="1386" t="s">
        <v>3</v>
      </c>
      <c r="F2" s="1387"/>
      <c r="G2" s="1387"/>
      <c r="H2" s="1388"/>
      <c r="I2" s="1164" t="s">
        <v>4</v>
      </c>
      <c r="J2" s="1162" t="s">
        <v>5</v>
      </c>
      <c r="K2" s="1162"/>
      <c r="L2" s="1162"/>
      <c r="M2" s="1162"/>
      <c r="N2" s="1162"/>
      <c r="O2" s="1385"/>
      <c r="P2" s="1398" t="s">
        <v>6</v>
      </c>
      <c r="Q2" s="1399"/>
      <c r="R2" s="1399"/>
      <c r="S2" s="1399"/>
      <c r="T2" s="1399"/>
      <c r="U2" s="1399"/>
      <c r="V2" s="1399"/>
      <c r="W2" s="1399"/>
      <c r="X2" s="1399"/>
      <c r="Y2" s="1399"/>
      <c r="Z2" s="1399"/>
      <c r="AA2" s="1399"/>
      <c r="AB2" s="1399"/>
      <c r="AC2" s="1399"/>
      <c r="AD2" s="1399"/>
      <c r="AE2" s="1399"/>
      <c r="AF2" s="1399"/>
      <c r="AG2" s="1399"/>
      <c r="AH2" s="1399"/>
      <c r="AI2" s="1399"/>
      <c r="AJ2" s="1399"/>
      <c r="AK2" s="1399"/>
      <c r="AL2" s="1399"/>
      <c r="AM2" s="1399"/>
      <c r="AN2" s="1399"/>
      <c r="AO2" s="1399"/>
      <c r="AP2" s="1399"/>
      <c r="AQ2" s="1399"/>
      <c r="AR2" s="1399"/>
      <c r="AS2" s="1399"/>
      <c r="AT2" s="1399"/>
      <c r="AU2" s="1399"/>
      <c r="AV2" s="1399"/>
      <c r="AW2" s="1400"/>
    </row>
    <row r="3" spans="3:49" s="6" customFormat="1" ht="17.25" customHeight="1" thickBot="1">
      <c r="C3" s="1384"/>
      <c r="D3" s="1385"/>
      <c r="E3" s="1389"/>
      <c r="F3" s="1163"/>
      <c r="G3" s="1163"/>
      <c r="H3" s="1390"/>
      <c r="I3" s="1164"/>
      <c r="J3" s="1157" t="s">
        <v>7</v>
      </c>
      <c r="K3" s="1158" t="s">
        <v>8</v>
      </c>
      <c r="L3" s="1158"/>
      <c r="M3" s="1158"/>
      <c r="N3" s="1158"/>
      <c r="O3" s="1159" t="s">
        <v>9</v>
      </c>
      <c r="P3" s="1401" t="s">
        <v>10</v>
      </c>
      <c r="Q3" s="1402"/>
      <c r="R3" s="1403"/>
      <c r="S3" s="1404" t="s">
        <v>11</v>
      </c>
      <c r="T3" s="1405"/>
      <c r="U3" s="1405"/>
      <c r="V3" s="1405"/>
      <c r="W3" s="1405"/>
      <c r="X3" s="1405"/>
      <c r="Y3" s="1405"/>
      <c r="Z3" s="1405"/>
      <c r="AA3" s="1405"/>
      <c r="AB3" s="1405"/>
      <c r="AC3" s="1405"/>
      <c r="AD3" s="1405"/>
      <c r="AE3" s="1405"/>
      <c r="AF3" s="1405"/>
      <c r="AG3" s="1405"/>
      <c r="AH3" s="1405"/>
      <c r="AI3" s="1405"/>
      <c r="AJ3" s="1405"/>
      <c r="AK3" s="1405"/>
      <c r="AL3" s="1405"/>
      <c r="AM3" s="1405"/>
      <c r="AN3" s="1405"/>
      <c r="AO3" s="1405"/>
      <c r="AP3" s="1405"/>
      <c r="AQ3" s="1405"/>
      <c r="AR3" s="1405"/>
      <c r="AS3" s="1405"/>
      <c r="AT3" s="1405"/>
      <c r="AU3" s="1405"/>
      <c r="AV3" s="1405"/>
      <c r="AW3" s="1406"/>
    </row>
    <row r="4" spans="3:49" s="6" customFormat="1" ht="15.75" customHeight="1" thickBot="1">
      <c r="C4" s="1384"/>
      <c r="D4" s="1385"/>
      <c r="E4" s="1391"/>
      <c r="F4" s="1392"/>
      <c r="G4" s="1392"/>
      <c r="H4" s="1393"/>
      <c r="I4" s="1164"/>
      <c r="J4" s="1157"/>
      <c r="K4" s="1155" t="s">
        <v>12</v>
      </c>
      <c r="L4" s="1170" t="s">
        <v>13</v>
      </c>
      <c r="M4" s="1170"/>
      <c r="N4" s="1170"/>
      <c r="O4" s="1159"/>
      <c r="P4" s="1407" t="s">
        <v>14</v>
      </c>
      <c r="Q4" s="1408"/>
      <c r="R4" s="1408"/>
      <c r="S4" s="1408"/>
      <c r="T4" s="1408"/>
      <c r="U4" s="1408"/>
      <c r="V4" s="1408"/>
      <c r="W4" s="1408"/>
      <c r="X4" s="1408"/>
      <c r="Y4" s="1408"/>
      <c r="Z4" s="1408"/>
      <c r="AA4" s="1408"/>
      <c r="AB4" s="1408"/>
      <c r="AC4" s="1408"/>
      <c r="AD4" s="1408"/>
      <c r="AE4" s="1408"/>
      <c r="AF4" s="1408"/>
      <c r="AG4" s="1408"/>
      <c r="AH4" s="1408"/>
      <c r="AI4" s="1408"/>
      <c r="AJ4" s="1408"/>
      <c r="AK4" s="1408"/>
      <c r="AL4" s="1408"/>
      <c r="AM4" s="1408"/>
      <c r="AN4" s="1408"/>
      <c r="AO4" s="1408"/>
      <c r="AP4" s="1408"/>
      <c r="AQ4" s="1408"/>
      <c r="AR4" s="1408"/>
      <c r="AS4" s="1408"/>
      <c r="AT4" s="1408"/>
      <c r="AU4" s="1408"/>
      <c r="AV4" s="1408"/>
      <c r="AW4" s="1409"/>
    </row>
    <row r="5" spans="3:49" s="6" customFormat="1" ht="12.75" customHeight="1" thickBot="1">
      <c r="C5" s="1384"/>
      <c r="D5" s="1162"/>
      <c r="E5" s="1172" t="s">
        <v>15</v>
      </c>
      <c r="F5" s="1174" t="s">
        <v>16</v>
      </c>
      <c r="G5" s="1413" t="s">
        <v>17</v>
      </c>
      <c r="H5" s="1413"/>
      <c r="I5" s="1164"/>
      <c r="J5" s="1157"/>
      <c r="K5" s="1155"/>
      <c r="L5" s="1154" t="s">
        <v>18</v>
      </c>
      <c r="M5" s="1155" t="s">
        <v>19</v>
      </c>
      <c r="N5" s="1155" t="s">
        <v>20</v>
      </c>
      <c r="O5" s="1159"/>
      <c r="P5" s="1410"/>
      <c r="Q5" s="1411"/>
      <c r="R5" s="1411"/>
      <c r="S5" s="1411"/>
      <c r="T5" s="1411"/>
      <c r="U5" s="1411"/>
      <c r="V5" s="1411"/>
      <c r="W5" s="1411"/>
      <c r="X5" s="1411"/>
      <c r="Y5" s="1411"/>
      <c r="Z5" s="1411"/>
      <c r="AA5" s="1411"/>
      <c r="AB5" s="1411"/>
      <c r="AC5" s="1411"/>
      <c r="AD5" s="1411"/>
      <c r="AE5" s="1411"/>
      <c r="AF5" s="1411"/>
      <c r="AG5" s="1411"/>
      <c r="AH5" s="1411"/>
      <c r="AI5" s="1411"/>
      <c r="AJ5" s="1411"/>
      <c r="AK5" s="1411"/>
      <c r="AL5" s="1411"/>
      <c r="AM5" s="1411"/>
      <c r="AN5" s="1411"/>
      <c r="AO5" s="1411"/>
      <c r="AP5" s="1411"/>
      <c r="AQ5" s="1411"/>
      <c r="AR5" s="1411"/>
      <c r="AS5" s="1411"/>
      <c r="AT5" s="1411"/>
      <c r="AU5" s="1411"/>
      <c r="AV5" s="1411"/>
      <c r="AW5" s="1412"/>
    </row>
    <row r="6" spans="3:49" s="6" customFormat="1" ht="15.75" thickBot="1">
      <c r="C6" s="1384"/>
      <c r="D6" s="1162"/>
      <c r="E6" s="1172"/>
      <c r="F6" s="1174"/>
      <c r="G6" s="1414"/>
      <c r="H6" s="1414"/>
      <c r="I6" s="1164"/>
      <c r="J6" s="1157"/>
      <c r="K6" s="1155"/>
      <c r="L6" s="1154"/>
      <c r="M6" s="1155"/>
      <c r="N6" s="1155"/>
      <c r="O6" s="1159"/>
      <c r="P6" s="553">
        <v>1</v>
      </c>
      <c r="Q6" s="554" t="s">
        <v>21</v>
      </c>
      <c r="R6" s="558" t="s">
        <v>22</v>
      </c>
      <c r="S6" s="557">
        <v>3</v>
      </c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5"/>
      <c r="AI6" s="555"/>
      <c r="AJ6" s="555"/>
      <c r="AK6" s="555"/>
      <c r="AL6" s="555"/>
      <c r="AM6" s="555"/>
      <c r="AN6" s="555"/>
      <c r="AO6" s="555"/>
      <c r="AP6" s="555"/>
      <c r="AQ6" s="555"/>
      <c r="AR6" s="555"/>
      <c r="AS6" s="555"/>
      <c r="AT6" s="555"/>
      <c r="AU6" s="555"/>
      <c r="AV6" s="559"/>
      <c r="AW6" s="560"/>
    </row>
    <row r="7" spans="3:53" s="6" customFormat="1" ht="44.25" customHeight="1" thickBot="1">
      <c r="C7" s="1384"/>
      <c r="D7" s="1162"/>
      <c r="E7" s="1172"/>
      <c r="F7" s="1174"/>
      <c r="G7" s="1397" t="s">
        <v>23</v>
      </c>
      <c r="H7" s="1166" t="s">
        <v>24</v>
      </c>
      <c r="I7" s="1164"/>
      <c r="J7" s="1157"/>
      <c r="K7" s="1155"/>
      <c r="L7" s="1154"/>
      <c r="M7" s="1155"/>
      <c r="N7" s="1155"/>
      <c r="O7" s="1159"/>
      <c r="P7" s="1394" t="s">
        <v>25</v>
      </c>
      <c r="Q7" s="1395"/>
      <c r="R7" s="1395"/>
      <c r="S7" s="1395"/>
      <c r="T7" s="1395"/>
      <c r="U7" s="1395"/>
      <c r="V7" s="1395"/>
      <c r="W7" s="1395"/>
      <c r="X7" s="1395"/>
      <c r="Y7" s="1395"/>
      <c r="Z7" s="1395"/>
      <c r="AA7" s="1395"/>
      <c r="AB7" s="1395"/>
      <c r="AC7" s="1395"/>
      <c r="AD7" s="1395"/>
      <c r="AE7" s="1395"/>
      <c r="AF7" s="1395"/>
      <c r="AG7" s="1395"/>
      <c r="AH7" s="1395"/>
      <c r="AI7" s="1395"/>
      <c r="AJ7" s="1395"/>
      <c r="AK7" s="1395"/>
      <c r="AL7" s="1395"/>
      <c r="AM7" s="1395"/>
      <c r="AN7" s="1395"/>
      <c r="AO7" s="1395"/>
      <c r="AP7" s="1395"/>
      <c r="AQ7" s="1395"/>
      <c r="AR7" s="1395"/>
      <c r="AS7" s="1395"/>
      <c r="AT7" s="1395"/>
      <c r="AU7" s="1395"/>
      <c r="AV7" s="1395"/>
      <c r="AW7" s="1396"/>
      <c r="AY7" s="6" t="s">
        <v>318</v>
      </c>
      <c r="AZ7" s="6" t="s">
        <v>317</v>
      </c>
      <c r="BA7" s="6" t="s">
        <v>319</v>
      </c>
    </row>
    <row r="8" spans="3:54" s="6" customFormat="1" ht="15.75" thickBot="1">
      <c r="C8" s="1384"/>
      <c r="D8" s="1162"/>
      <c r="E8" s="1172"/>
      <c r="F8" s="1174"/>
      <c r="G8" s="1397"/>
      <c r="H8" s="1166"/>
      <c r="I8" s="1164"/>
      <c r="J8" s="1157"/>
      <c r="K8" s="1155"/>
      <c r="L8" s="1154"/>
      <c r="M8" s="1155"/>
      <c r="N8" s="1155"/>
      <c r="O8" s="1159"/>
      <c r="P8" s="553">
        <v>15</v>
      </c>
      <c r="Q8" s="554">
        <v>9</v>
      </c>
      <c r="R8" s="563">
        <v>9</v>
      </c>
      <c r="S8" s="564">
        <v>15</v>
      </c>
      <c r="T8" s="565"/>
      <c r="U8" s="565"/>
      <c r="V8" s="565"/>
      <c r="W8" s="565"/>
      <c r="X8" s="565"/>
      <c r="Y8" s="565"/>
      <c r="Z8" s="565"/>
      <c r="AA8" s="555"/>
      <c r="AB8" s="555"/>
      <c r="AC8" s="565"/>
      <c r="AD8" s="565"/>
      <c r="AE8" s="565"/>
      <c r="AF8" s="565"/>
      <c r="AG8" s="565"/>
      <c r="AH8" s="565"/>
      <c r="AI8" s="565"/>
      <c r="AJ8" s="565"/>
      <c r="AK8" s="565"/>
      <c r="AL8" s="565"/>
      <c r="AM8" s="565"/>
      <c r="AN8" s="565"/>
      <c r="AO8" s="565"/>
      <c r="AP8" s="565"/>
      <c r="AQ8" s="565"/>
      <c r="AR8" s="565"/>
      <c r="AS8" s="565"/>
      <c r="AT8" s="565"/>
      <c r="AU8" s="565"/>
      <c r="AV8" s="565"/>
      <c r="AW8" s="556">
        <v>22</v>
      </c>
      <c r="AY8" s="6">
        <f>1+1+1+1+1</f>
        <v>5</v>
      </c>
      <c r="BA8" s="6">
        <f>1+1+1+1+1</f>
        <v>5</v>
      </c>
      <c r="BB8" s="6">
        <f>1+1+1+1+1</f>
        <v>5</v>
      </c>
    </row>
    <row r="9" spans="3:49" s="6" customFormat="1" ht="15.75" thickBot="1">
      <c r="C9" s="545">
        <v>1</v>
      </c>
      <c r="D9" s="546">
        <v>2</v>
      </c>
      <c r="E9" s="547">
        <v>3</v>
      </c>
      <c r="F9" s="548">
        <v>4</v>
      </c>
      <c r="G9" s="548">
        <v>5</v>
      </c>
      <c r="H9" s="549">
        <v>6</v>
      </c>
      <c r="I9" s="550">
        <v>7</v>
      </c>
      <c r="J9" s="551">
        <v>8</v>
      </c>
      <c r="K9" s="548">
        <v>9</v>
      </c>
      <c r="L9" s="548">
        <v>10</v>
      </c>
      <c r="M9" s="548">
        <v>11</v>
      </c>
      <c r="N9" s="548">
        <v>12</v>
      </c>
      <c r="O9" s="552">
        <v>13</v>
      </c>
      <c r="P9" s="541">
        <v>14</v>
      </c>
      <c r="Q9" s="542">
        <v>15</v>
      </c>
      <c r="R9" s="543">
        <v>16</v>
      </c>
      <c r="S9" s="544">
        <v>17</v>
      </c>
      <c r="T9" s="540"/>
      <c r="U9" s="540"/>
      <c r="V9" s="540"/>
      <c r="W9" s="540"/>
      <c r="X9" s="540"/>
      <c r="Y9" s="540"/>
      <c r="Z9" s="540"/>
      <c r="AA9" s="561"/>
      <c r="AB9" s="561"/>
      <c r="AC9" s="540"/>
      <c r="AD9" s="540"/>
      <c r="AE9" s="540"/>
      <c r="AF9" s="540"/>
      <c r="AG9" s="540"/>
      <c r="AH9" s="540"/>
      <c r="AI9" s="540"/>
      <c r="AJ9" s="540"/>
      <c r="AK9" s="540"/>
      <c r="AL9" s="540"/>
      <c r="AM9" s="540"/>
      <c r="AN9" s="540"/>
      <c r="AO9" s="540"/>
      <c r="AP9" s="540"/>
      <c r="AQ9" s="540"/>
      <c r="AR9" s="540"/>
      <c r="AS9" s="540"/>
      <c r="AT9" s="540"/>
      <c r="AU9" s="540"/>
      <c r="AV9" s="540"/>
      <c r="AW9" s="562">
        <v>18</v>
      </c>
    </row>
    <row r="10" spans="3:52" s="6" customFormat="1" ht="16.5" customHeight="1" hidden="1" thickBot="1">
      <c r="C10" s="1432" t="s">
        <v>222</v>
      </c>
      <c r="D10" s="1433"/>
      <c r="E10" s="1433"/>
      <c r="F10" s="1433"/>
      <c r="G10" s="1433"/>
      <c r="H10" s="1433"/>
      <c r="I10" s="1433"/>
      <c r="J10" s="1433"/>
      <c r="K10" s="1433"/>
      <c r="L10" s="1433"/>
      <c r="M10" s="1433"/>
      <c r="N10" s="1433"/>
      <c r="O10" s="1433"/>
      <c r="P10" s="1433"/>
      <c r="Q10" s="1433"/>
      <c r="R10" s="1433"/>
      <c r="S10" s="1433"/>
      <c r="T10" s="1433"/>
      <c r="U10" s="1433"/>
      <c r="V10" s="1433"/>
      <c r="W10" s="1433"/>
      <c r="X10" s="1433"/>
      <c r="Y10" s="1433"/>
      <c r="Z10" s="1433"/>
      <c r="AA10" s="1433"/>
      <c r="AB10" s="1433"/>
      <c r="AC10" s="1433"/>
      <c r="AD10" s="1433"/>
      <c r="AE10" s="1433"/>
      <c r="AF10" s="1433"/>
      <c r="AG10" s="1433"/>
      <c r="AH10" s="1433"/>
      <c r="AI10" s="1433"/>
      <c r="AJ10" s="1433"/>
      <c r="AK10" s="1433"/>
      <c r="AL10" s="1433"/>
      <c r="AM10" s="1433"/>
      <c r="AN10" s="1433"/>
      <c r="AO10" s="1433"/>
      <c r="AP10" s="1433"/>
      <c r="AQ10" s="1433"/>
      <c r="AR10" s="1433"/>
      <c r="AS10" s="1433"/>
      <c r="AT10" s="1433"/>
      <c r="AU10" s="1433"/>
      <c r="AV10" s="1433"/>
      <c r="AW10" s="1434"/>
      <c r="AZ10" s="6" t="s">
        <v>320</v>
      </c>
    </row>
    <row r="11" spans="3:53" s="6" customFormat="1" ht="16.5" customHeight="1" hidden="1" thickBot="1">
      <c r="C11" s="1454" t="s">
        <v>217</v>
      </c>
      <c r="D11" s="1455"/>
      <c r="E11" s="1455"/>
      <c r="F11" s="1455"/>
      <c r="G11" s="1455"/>
      <c r="H11" s="1455"/>
      <c r="I11" s="1455"/>
      <c r="J11" s="1455"/>
      <c r="K11" s="1455"/>
      <c r="L11" s="1455"/>
      <c r="M11" s="1455"/>
      <c r="N11" s="1455"/>
      <c r="O11" s="1455"/>
      <c r="P11" s="1450"/>
      <c r="Q11" s="1450"/>
      <c r="R11" s="1450"/>
      <c r="S11" s="1455"/>
      <c r="T11" s="1455"/>
      <c r="U11" s="1455"/>
      <c r="V11" s="1455"/>
      <c r="W11" s="1455"/>
      <c r="X11" s="1455"/>
      <c r="Y11" s="1455"/>
      <c r="Z11" s="1455"/>
      <c r="AA11" s="1455"/>
      <c r="AB11" s="1455"/>
      <c r="AC11" s="1455"/>
      <c r="AD11" s="1455"/>
      <c r="AE11" s="1455"/>
      <c r="AF11" s="1455"/>
      <c r="AG11" s="1455"/>
      <c r="AH11" s="1455"/>
      <c r="AI11" s="1455"/>
      <c r="AJ11" s="1455"/>
      <c r="AK11" s="1455"/>
      <c r="AL11" s="1455"/>
      <c r="AM11" s="1455"/>
      <c r="AN11" s="1455"/>
      <c r="AO11" s="1455"/>
      <c r="AP11" s="1455"/>
      <c r="AQ11" s="1455"/>
      <c r="AR11" s="1455"/>
      <c r="AS11" s="1455"/>
      <c r="AT11" s="1455"/>
      <c r="AU11" s="1455"/>
      <c r="AV11" s="1455"/>
      <c r="AW11" s="1456"/>
      <c r="AY11" s="6">
        <f>1+1+1+1+1+1</f>
        <v>6</v>
      </c>
      <c r="BA11" s="6">
        <f>1+1+1</f>
        <v>3</v>
      </c>
    </row>
    <row r="12" spans="3:49" s="6" customFormat="1" ht="36.75" customHeight="1" hidden="1">
      <c r="C12" s="757" t="s">
        <v>223</v>
      </c>
      <c r="D12" s="848" t="s">
        <v>58</v>
      </c>
      <c r="E12" s="760">
        <v>1</v>
      </c>
      <c r="F12" s="765"/>
      <c r="G12" s="765"/>
      <c r="H12" s="849"/>
      <c r="I12" s="850">
        <v>3</v>
      </c>
      <c r="J12" s="851">
        <f>I12*30</f>
        <v>90</v>
      </c>
      <c r="K12" s="852">
        <f>SUM(L12:N12)</f>
        <v>30</v>
      </c>
      <c r="L12" s="852">
        <v>20</v>
      </c>
      <c r="M12" s="852"/>
      <c r="N12" s="852">
        <v>10</v>
      </c>
      <c r="O12" s="853">
        <f>J12-K12</f>
        <v>60</v>
      </c>
      <c r="P12" s="1038">
        <v>2</v>
      </c>
      <c r="Q12" s="855"/>
      <c r="R12" s="855"/>
      <c r="S12" s="856"/>
      <c r="T12" s="585"/>
      <c r="U12" s="588" t="s">
        <v>59</v>
      </c>
      <c r="V12" s="585"/>
      <c r="W12" s="585"/>
      <c r="X12" s="585"/>
      <c r="Y12" s="585"/>
      <c r="Z12" s="585"/>
      <c r="AA12" s="585"/>
      <c r="AB12" s="585"/>
      <c r="AC12" s="585"/>
      <c r="AD12" s="585"/>
      <c r="AE12" s="585"/>
      <c r="AF12" s="585"/>
      <c r="AG12" s="585"/>
      <c r="AH12" s="585"/>
      <c r="AI12" s="585"/>
      <c r="AJ12" s="585"/>
      <c r="AK12" s="585"/>
      <c r="AL12" s="585"/>
      <c r="AM12" s="585"/>
      <c r="AN12" s="585"/>
      <c r="AO12" s="585"/>
      <c r="AP12" s="585"/>
      <c r="AQ12" s="585"/>
      <c r="AR12" s="585"/>
      <c r="AS12" s="585"/>
      <c r="AT12" s="585"/>
      <c r="AU12" s="585"/>
      <c r="AV12" s="585"/>
      <c r="AW12" s="587"/>
    </row>
    <row r="13" spans="3:49" s="6" customFormat="1" ht="27" customHeight="1" hidden="1">
      <c r="C13" s="857" t="s">
        <v>224</v>
      </c>
      <c r="D13" s="858" t="s">
        <v>218</v>
      </c>
      <c r="E13" s="859"/>
      <c r="F13" s="717">
        <v>2</v>
      </c>
      <c r="G13" s="860"/>
      <c r="H13" s="861"/>
      <c r="I13" s="862">
        <v>3</v>
      </c>
      <c r="J13" s="863">
        <f>I13*30</f>
        <v>90</v>
      </c>
      <c r="K13" s="864">
        <f>SUM(L13:N13)</f>
        <v>36</v>
      </c>
      <c r="L13" s="865">
        <v>18</v>
      </c>
      <c r="M13" s="865"/>
      <c r="N13" s="865">
        <v>18</v>
      </c>
      <c r="O13" s="866">
        <f>J13-K13</f>
        <v>54</v>
      </c>
      <c r="P13" s="867"/>
      <c r="Q13" s="1049">
        <v>2</v>
      </c>
      <c r="R13" s="1049">
        <v>2</v>
      </c>
      <c r="S13" s="869"/>
      <c r="T13" s="583"/>
      <c r="U13" s="583" t="s">
        <v>38</v>
      </c>
      <c r="V13" s="583">
        <v>1</v>
      </c>
      <c r="W13" s="583">
        <v>1</v>
      </c>
      <c r="X13" s="583"/>
      <c r="Y13" s="583"/>
      <c r="Z13" s="583"/>
      <c r="AA13" s="583"/>
      <c r="AB13" s="583"/>
      <c r="AC13" s="583"/>
      <c r="AD13" s="583"/>
      <c r="AE13" s="583"/>
      <c r="AF13" s="583"/>
      <c r="AG13" s="583"/>
      <c r="AH13" s="583"/>
      <c r="AI13" s="583"/>
      <c r="AJ13" s="583"/>
      <c r="AK13" s="583"/>
      <c r="AL13" s="583"/>
      <c r="AM13" s="583"/>
      <c r="AN13" s="583"/>
      <c r="AO13" s="583"/>
      <c r="AP13" s="583"/>
      <c r="AQ13" s="583"/>
      <c r="AR13" s="583"/>
      <c r="AS13" s="583"/>
      <c r="AT13" s="583"/>
      <c r="AU13" s="583"/>
      <c r="AV13" s="583"/>
      <c r="AW13" s="584"/>
    </row>
    <row r="14" spans="3:49" s="6" customFormat="1" ht="30.75" customHeight="1" hidden="1">
      <c r="C14" s="594" t="s">
        <v>225</v>
      </c>
      <c r="D14" s="870" t="s">
        <v>33</v>
      </c>
      <c r="E14" s="775"/>
      <c r="F14" s="871"/>
      <c r="G14" s="871"/>
      <c r="H14" s="872"/>
      <c r="I14" s="873">
        <f aca="true" t="shared" si="0" ref="I14:O14">SUM(I15:I16)</f>
        <v>3.5</v>
      </c>
      <c r="J14" s="874">
        <f t="shared" si="0"/>
        <v>105</v>
      </c>
      <c r="K14" s="875">
        <f t="shared" si="0"/>
        <v>66</v>
      </c>
      <c r="L14" s="875">
        <f t="shared" si="0"/>
        <v>0</v>
      </c>
      <c r="M14" s="875">
        <f t="shared" si="0"/>
        <v>0</v>
      </c>
      <c r="N14" s="875">
        <f t="shared" si="0"/>
        <v>66</v>
      </c>
      <c r="O14" s="876">
        <f t="shared" si="0"/>
        <v>39</v>
      </c>
      <c r="P14" s="877"/>
      <c r="Q14" s="878"/>
      <c r="R14" s="878"/>
      <c r="S14" s="592"/>
      <c r="T14" s="583"/>
      <c r="U14" s="583" t="s">
        <v>34</v>
      </c>
      <c r="V14" s="583"/>
      <c r="W14" s="583"/>
      <c r="X14" s="583"/>
      <c r="Y14" s="583"/>
      <c r="Z14" s="583"/>
      <c r="AA14" s="583"/>
      <c r="AB14" s="583"/>
      <c r="AC14" s="583"/>
      <c r="AD14" s="583"/>
      <c r="AE14" s="583"/>
      <c r="AF14" s="583"/>
      <c r="AG14" s="583"/>
      <c r="AH14" s="583"/>
      <c r="AI14" s="583"/>
      <c r="AJ14" s="583"/>
      <c r="AK14" s="583"/>
      <c r="AL14" s="583"/>
      <c r="AM14" s="583"/>
      <c r="AN14" s="583"/>
      <c r="AO14" s="583"/>
      <c r="AP14" s="583"/>
      <c r="AQ14" s="583"/>
      <c r="AR14" s="583"/>
      <c r="AS14" s="583"/>
      <c r="AT14" s="583"/>
      <c r="AU14" s="583"/>
      <c r="AV14" s="583"/>
      <c r="AW14" s="584"/>
    </row>
    <row r="15" spans="3:49" s="6" customFormat="1" ht="33" customHeight="1" hidden="1">
      <c r="C15" s="594" t="s">
        <v>226</v>
      </c>
      <c r="D15" s="795" t="s">
        <v>33</v>
      </c>
      <c r="E15" s="643"/>
      <c r="F15" s="631">
        <v>1</v>
      </c>
      <c r="G15" s="631"/>
      <c r="H15" s="633"/>
      <c r="I15" s="796">
        <v>1.5</v>
      </c>
      <c r="J15" s="797">
        <f>I15*30</f>
        <v>45</v>
      </c>
      <c r="K15" s="798">
        <f>L15+M15+N15</f>
        <v>30</v>
      </c>
      <c r="L15" s="799"/>
      <c r="M15" s="799"/>
      <c r="N15" s="799">
        <v>30</v>
      </c>
      <c r="O15" s="697">
        <f>J15-K15</f>
        <v>15</v>
      </c>
      <c r="P15" s="1039">
        <v>2</v>
      </c>
      <c r="Q15" s="644"/>
      <c r="R15" s="633"/>
      <c r="S15" s="592"/>
      <c r="T15" s="583"/>
      <c r="U15" s="583" t="s">
        <v>36</v>
      </c>
      <c r="V15" s="583"/>
      <c r="W15" s="583"/>
      <c r="X15" s="583">
        <v>1</v>
      </c>
      <c r="Y15" s="583"/>
      <c r="Z15" s="583"/>
      <c r="AA15" s="583"/>
      <c r="AB15" s="583"/>
      <c r="AC15" s="583"/>
      <c r="AD15" s="583"/>
      <c r="AE15" s="583"/>
      <c r="AF15" s="583"/>
      <c r="AG15" s="583"/>
      <c r="AH15" s="583"/>
      <c r="AI15" s="583"/>
      <c r="AJ15" s="583"/>
      <c r="AK15" s="583"/>
      <c r="AL15" s="583"/>
      <c r="AM15" s="583"/>
      <c r="AN15" s="583"/>
      <c r="AO15" s="583"/>
      <c r="AP15" s="583"/>
      <c r="AQ15" s="583"/>
      <c r="AR15" s="583"/>
      <c r="AS15" s="583"/>
      <c r="AT15" s="583"/>
      <c r="AU15" s="583"/>
      <c r="AV15" s="583"/>
      <c r="AW15" s="584"/>
    </row>
    <row r="16" spans="3:49" s="6" customFormat="1" ht="32.25" customHeight="1" hidden="1" thickBot="1">
      <c r="C16" s="594" t="s">
        <v>227</v>
      </c>
      <c r="D16" s="800" t="s">
        <v>33</v>
      </c>
      <c r="E16" s="801">
        <v>2</v>
      </c>
      <c r="F16" s="802"/>
      <c r="G16" s="802"/>
      <c r="H16" s="803"/>
      <c r="I16" s="804">
        <v>2</v>
      </c>
      <c r="J16" s="805">
        <f>I16*30</f>
        <v>60</v>
      </c>
      <c r="K16" s="806">
        <f>L16+M16+N16</f>
        <v>36</v>
      </c>
      <c r="L16" s="807"/>
      <c r="M16" s="807"/>
      <c r="N16" s="807">
        <v>36</v>
      </c>
      <c r="O16" s="808">
        <f>J16-K16</f>
        <v>24</v>
      </c>
      <c r="P16" s="801"/>
      <c r="Q16" s="1050">
        <v>2</v>
      </c>
      <c r="R16" s="1051">
        <v>2</v>
      </c>
      <c r="S16" s="592"/>
      <c r="T16" s="583"/>
      <c r="U16" s="583" t="s">
        <v>38</v>
      </c>
      <c r="V16" s="583">
        <v>1</v>
      </c>
      <c r="W16" s="583"/>
      <c r="X16" s="583"/>
      <c r="Y16" s="583"/>
      <c r="Z16" s="583"/>
      <c r="AA16" s="583"/>
      <c r="AB16" s="583"/>
      <c r="AC16" s="583"/>
      <c r="AD16" s="583"/>
      <c r="AE16" s="583"/>
      <c r="AF16" s="583"/>
      <c r="AG16" s="583"/>
      <c r="AH16" s="583"/>
      <c r="AI16" s="583"/>
      <c r="AJ16" s="583"/>
      <c r="AK16" s="583"/>
      <c r="AL16" s="583"/>
      <c r="AM16" s="583"/>
      <c r="AN16" s="583"/>
      <c r="AO16" s="583"/>
      <c r="AP16" s="583"/>
      <c r="AQ16" s="583"/>
      <c r="AR16" s="583"/>
      <c r="AS16" s="583"/>
      <c r="AT16" s="583"/>
      <c r="AU16" s="583"/>
      <c r="AV16" s="583"/>
      <c r="AW16" s="584"/>
    </row>
    <row r="17" spans="3:49" s="6" customFormat="1" ht="21.75" customHeight="1" hidden="1" thickBot="1">
      <c r="C17" s="1415" t="s">
        <v>228</v>
      </c>
      <c r="D17" s="1416"/>
      <c r="E17" s="1442"/>
      <c r="F17" s="1443"/>
      <c r="G17" s="1443"/>
      <c r="H17" s="1444"/>
      <c r="I17" s="810">
        <f aca="true" t="shared" si="1" ref="I17:O17">I12+I13+I14</f>
        <v>9.5</v>
      </c>
      <c r="J17" s="811">
        <f t="shared" si="1"/>
        <v>285</v>
      </c>
      <c r="K17" s="811">
        <f t="shared" si="1"/>
        <v>132</v>
      </c>
      <c r="L17" s="811">
        <f t="shared" si="1"/>
        <v>38</v>
      </c>
      <c r="M17" s="811">
        <f t="shared" si="1"/>
        <v>0</v>
      </c>
      <c r="N17" s="811">
        <f t="shared" si="1"/>
        <v>94</v>
      </c>
      <c r="O17" s="812">
        <f t="shared" si="1"/>
        <v>153</v>
      </c>
      <c r="P17" s="813"/>
      <c r="Q17" s="736"/>
      <c r="R17" s="814"/>
      <c r="S17" s="735"/>
      <c r="T17" s="736">
        <f aca="true" t="shared" si="2" ref="T17:AV17">SUM(T12:T16)</f>
        <v>0</v>
      </c>
      <c r="U17" s="736">
        <f t="shared" si="2"/>
        <v>0</v>
      </c>
      <c r="V17" s="736">
        <f t="shared" si="2"/>
        <v>2</v>
      </c>
      <c r="W17" s="736">
        <f t="shared" si="2"/>
        <v>1</v>
      </c>
      <c r="X17" s="736">
        <f t="shared" si="2"/>
        <v>1</v>
      </c>
      <c r="Y17" s="736">
        <f t="shared" si="2"/>
        <v>0</v>
      </c>
      <c r="Z17" s="736">
        <f t="shared" si="2"/>
        <v>0</v>
      </c>
      <c r="AA17" s="736">
        <f t="shared" si="2"/>
        <v>0</v>
      </c>
      <c r="AB17" s="736">
        <f t="shared" si="2"/>
        <v>0</v>
      </c>
      <c r="AC17" s="736">
        <f t="shared" si="2"/>
        <v>0</v>
      </c>
      <c r="AD17" s="736">
        <f t="shared" si="2"/>
        <v>0</v>
      </c>
      <c r="AE17" s="736">
        <f t="shared" si="2"/>
        <v>0</v>
      </c>
      <c r="AF17" s="736">
        <f t="shared" si="2"/>
        <v>0</v>
      </c>
      <c r="AG17" s="736">
        <f t="shared" si="2"/>
        <v>0</v>
      </c>
      <c r="AH17" s="736">
        <f t="shared" si="2"/>
        <v>0</v>
      </c>
      <c r="AI17" s="736">
        <f t="shared" si="2"/>
        <v>0</v>
      </c>
      <c r="AJ17" s="736">
        <f t="shared" si="2"/>
        <v>0</v>
      </c>
      <c r="AK17" s="736">
        <f t="shared" si="2"/>
        <v>0</v>
      </c>
      <c r="AL17" s="736">
        <f t="shared" si="2"/>
        <v>0</v>
      </c>
      <c r="AM17" s="736">
        <f t="shared" si="2"/>
        <v>0</v>
      </c>
      <c r="AN17" s="736">
        <f t="shared" si="2"/>
        <v>0</v>
      </c>
      <c r="AO17" s="736">
        <f t="shared" si="2"/>
        <v>0</v>
      </c>
      <c r="AP17" s="736">
        <f t="shared" si="2"/>
        <v>0</v>
      </c>
      <c r="AQ17" s="736">
        <f t="shared" si="2"/>
        <v>0</v>
      </c>
      <c r="AR17" s="736">
        <f t="shared" si="2"/>
        <v>0</v>
      </c>
      <c r="AS17" s="736">
        <f t="shared" si="2"/>
        <v>0</v>
      </c>
      <c r="AT17" s="736">
        <f t="shared" si="2"/>
        <v>0</v>
      </c>
      <c r="AU17" s="736">
        <f t="shared" si="2"/>
        <v>0</v>
      </c>
      <c r="AV17" s="736">
        <f t="shared" si="2"/>
        <v>0</v>
      </c>
      <c r="AW17" s="814"/>
    </row>
    <row r="18" spans="3:49" s="6" customFormat="1" ht="21.75" customHeight="1" hidden="1" thickBot="1">
      <c r="C18" s="1464" t="s">
        <v>219</v>
      </c>
      <c r="D18" s="1465"/>
      <c r="E18" s="1465"/>
      <c r="F18" s="1465"/>
      <c r="G18" s="1465"/>
      <c r="H18" s="1465"/>
      <c r="I18" s="1465"/>
      <c r="J18" s="1476"/>
      <c r="K18" s="1476"/>
      <c r="L18" s="1476"/>
      <c r="M18" s="1476"/>
      <c r="N18" s="1476"/>
      <c r="O18" s="1476"/>
      <c r="P18" s="1476"/>
      <c r="Q18" s="1476"/>
      <c r="R18" s="1476"/>
      <c r="S18" s="1465"/>
      <c r="T18" s="1465"/>
      <c r="U18" s="1465"/>
      <c r="V18" s="1465"/>
      <c r="W18" s="1465"/>
      <c r="X18" s="1465"/>
      <c r="Y18" s="1465"/>
      <c r="Z18" s="1465"/>
      <c r="AA18" s="1465"/>
      <c r="AB18" s="1465"/>
      <c r="AC18" s="1465"/>
      <c r="AD18" s="1465"/>
      <c r="AE18" s="1465"/>
      <c r="AF18" s="1465"/>
      <c r="AG18" s="1465"/>
      <c r="AH18" s="1465"/>
      <c r="AI18" s="1465"/>
      <c r="AJ18" s="1465"/>
      <c r="AK18" s="1465"/>
      <c r="AL18" s="1465"/>
      <c r="AM18" s="1465"/>
      <c r="AN18" s="1465"/>
      <c r="AO18" s="1465"/>
      <c r="AP18" s="1465"/>
      <c r="AQ18" s="1465"/>
      <c r="AR18" s="1465"/>
      <c r="AS18" s="1465"/>
      <c r="AT18" s="1465"/>
      <c r="AU18" s="1465"/>
      <c r="AV18" s="1465"/>
      <c r="AW18" s="1466"/>
    </row>
    <row r="19" spans="3:56" s="6" customFormat="1" ht="36" customHeight="1" hidden="1">
      <c r="C19" s="757" t="s">
        <v>240</v>
      </c>
      <c r="D19" s="815" t="s">
        <v>238</v>
      </c>
      <c r="E19" s="715"/>
      <c r="F19" s="716">
        <v>1</v>
      </c>
      <c r="G19" s="716"/>
      <c r="H19" s="656"/>
      <c r="I19" s="816">
        <v>4</v>
      </c>
      <c r="J19" s="817">
        <f>I19*30</f>
        <v>120</v>
      </c>
      <c r="K19" s="818">
        <f>SUM(L19:N19)</f>
        <v>45</v>
      </c>
      <c r="L19" s="819">
        <v>30</v>
      </c>
      <c r="M19" s="819"/>
      <c r="N19" s="819">
        <v>15</v>
      </c>
      <c r="O19" s="820">
        <f aca="true" t="shared" si="3" ref="O19:O24">J19-K19</f>
        <v>75</v>
      </c>
      <c r="P19" s="1040">
        <v>3</v>
      </c>
      <c r="Q19" s="822"/>
      <c r="R19" s="823"/>
      <c r="S19" s="760"/>
      <c r="T19" s="585"/>
      <c r="U19" s="588" t="s">
        <v>56</v>
      </c>
      <c r="V19" s="585"/>
      <c r="W19" s="585"/>
      <c r="X19" s="585"/>
      <c r="Y19" s="585"/>
      <c r="Z19" s="585"/>
      <c r="AA19" s="585"/>
      <c r="AB19" s="585"/>
      <c r="AC19" s="585"/>
      <c r="AD19" s="585"/>
      <c r="AE19" s="585"/>
      <c r="AF19" s="585"/>
      <c r="AG19" s="585"/>
      <c r="AH19" s="585"/>
      <c r="AI19" s="585"/>
      <c r="AJ19" s="585"/>
      <c r="AK19" s="585"/>
      <c r="AL19" s="585"/>
      <c r="AM19" s="585"/>
      <c r="AN19" s="585"/>
      <c r="AO19" s="585"/>
      <c r="AP19" s="585"/>
      <c r="AQ19" s="585"/>
      <c r="AR19" s="585"/>
      <c r="AS19" s="585"/>
      <c r="AT19" s="585"/>
      <c r="AU19" s="585"/>
      <c r="AV19" s="585"/>
      <c r="AW19" s="587"/>
      <c r="AX19" s="628">
        <f aca="true" t="shared" si="4" ref="AX19:AX24">K19/J19</f>
        <v>0.375</v>
      </c>
      <c r="AZ19" s="6" t="s">
        <v>304</v>
      </c>
      <c r="BC19" s="6" t="s">
        <v>307</v>
      </c>
      <c r="BD19" s="6" t="s">
        <v>301</v>
      </c>
    </row>
    <row r="20" spans="3:50" s="625" customFormat="1" ht="35.25" customHeight="1" hidden="1">
      <c r="C20" s="594" t="s">
        <v>243</v>
      </c>
      <c r="D20" s="791" t="s">
        <v>259</v>
      </c>
      <c r="E20" s="827">
        <v>1</v>
      </c>
      <c r="F20" s="772"/>
      <c r="G20" s="595"/>
      <c r="H20" s="828"/>
      <c r="I20" s="759">
        <v>3</v>
      </c>
      <c r="J20" s="766">
        <f aca="true" t="shared" si="5" ref="J20:J25">I20*30</f>
        <v>90</v>
      </c>
      <c r="K20" s="826">
        <f>SUM(L20:N20)</f>
        <v>30</v>
      </c>
      <c r="L20" s="595">
        <v>15</v>
      </c>
      <c r="M20" s="595"/>
      <c r="N20" s="595">
        <v>15</v>
      </c>
      <c r="O20" s="771">
        <f t="shared" si="3"/>
        <v>60</v>
      </c>
      <c r="P20" s="1041">
        <v>2</v>
      </c>
      <c r="Q20" s="591"/>
      <c r="R20" s="593"/>
      <c r="S20" s="652"/>
      <c r="T20" s="6"/>
      <c r="U20" s="583"/>
      <c r="V20" s="583" t="s">
        <v>80</v>
      </c>
      <c r="W20" s="583" t="s">
        <v>81</v>
      </c>
      <c r="X20" s="583" t="s">
        <v>82</v>
      </c>
      <c r="Y20" s="6"/>
      <c r="Z20" s="6"/>
      <c r="AA20" s="583"/>
      <c r="AB20" s="583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584"/>
      <c r="AX20" s="628">
        <f t="shared" si="4"/>
        <v>0.3333333333333333</v>
      </c>
    </row>
    <row r="21" spans="3:50" s="625" customFormat="1" ht="36" customHeight="1" hidden="1">
      <c r="C21" s="683" t="s">
        <v>244</v>
      </c>
      <c r="D21" s="829" t="s">
        <v>220</v>
      </c>
      <c r="E21" s="830"/>
      <c r="F21" s="831">
        <v>2</v>
      </c>
      <c r="G21" s="832"/>
      <c r="H21" s="833"/>
      <c r="I21" s="1015">
        <v>3</v>
      </c>
      <c r="J21" s="1016">
        <f t="shared" si="5"/>
        <v>90</v>
      </c>
      <c r="K21" s="1017">
        <f>SUM(L21:N21)</f>
        <v>36</v>
      </c>
      <c r="L21" s="1018">
        <v>18</v>
      </c>
      <c r="M21" s="1019"/>
      <c r="N21" s="1018">
        <v>18</v>
      </c>
      <c r="O21" s="1020">
        <f t="shared" si="3"/>
        <v>54</v>
      </c>
      <c r="P21" s="1021"/>
      <c r="Q21" s="1052">
        <v>2</v>
      </c>
      <c r="R21" s="1053">
        <v>2</v>
      </c>
      <c r="S21" s="836"/>
      <c r="T21" s="586"/>
      <c r="U21" s="586"/>
      <c r="V21" s="586"/>
      <c r="W21" s="586"/>
      <c r="X21" s="586"/>
      <c r="Y21" s="586"/>
      <c r="Z21" s="586"/>
      <c r="AA21" s="586"/>
      <c r="AB21" s="586"/>
      <c r="AC21" s="586"/>
      <c r="AD21" s="586"/>
      <c r="AE21" s="586"/>
      <c r="AF21" s="586"/>
      <c r="AG21" s="586"/>
      <c r="AH21" s="586"/>
      <c r="AI21" s="586"/>
      <c r="AJ21" s="586"/>
      <c r="AK21" s="586"/>
      <c r="AL21" s="586"/>
      <c r="AM21" s="586"/>
      <c r="AN21" s="586"/>
      <c r="AO21" s="586"/>
      <c r="AP21" s="586"/>
      <c r="AQ21" s="586"/>
      <c r="AR21" s="586"/>
      <c r="AS21" s="586"/>
      <c r="AT21" s="586"/>
      <c r="AU21" s="586"/>
      <c r="AV21" s="586"/>
      <c r="AW21" s="589"/>
      <c r="AX21" s="628">
        <f t="shared" si="4"/>
        <v>0.4</v>
      </c>
    </row>
    <row r="22" spans="3:52" s="625" customFormat="1" ht="27" customHeight="1" hidden="1">
      <c r="C22" s="837" t="s">
        <v>273</v>
      </c>
      <c r="D22" s="779" t="s">
        <v>295</v>
      </c>
      <c r="E22" s="793">
        <v>1</v>
      </c>
      <c r="F22" s="717"/>
      <c r="G22" s="793"/>
      <c r="H22" s="794"/>
      <c r="I22" s="1022">
        <v>4.5</v>
      </c>
      <c r="J22" s="1016">
        <f t="shared" si="5"/>
        <v>135</v>
      </c>
      <c r="K22" s="1023">
        <f>L22+M22+N22</f>
        <v>45</v>
      </c>
      <c r="L22" s="1018">
        <v>30</v>
      </c>
      <c r="M22" s="1019"/>
      <c r="N22" s="1018">
        <v>15</v>
      </c>
      <c r="O22" s="1020">
        <f t="shared" si="3"/>
        <v>90</v>
      </c>
      <c r="P22" s="1042">
        <v>3</v>
      </c>
      <c r="Q22" s="834"/>
      <c r="R22" s="835"/>
      <c r="S22" s="838"/>
      <c r="T22" s="586"/>
      <c r="U22" s="586"/>
      <c r="V22" s="586"/>
      <c r="W22" s="586"/>
      <c r="X22" s="586"/>
      <c r="Y22" s="586"/>
      <c r="Z22" s="586"/>
      <c r="AA22" s="586"/>
      <c r="AB22" s="586"/>
      <c r="AC22" s="586"/>
      <c r="AD22" s="586"/>
      <c r="AE22" s="586"/>
      <c r="AF22" s="586"/>
      <c r="AG22" s="586"/>
      <c r="AH22" s="586"/>
      <c r="AI22" s="586"/>
      <c r="AJ22" s="586"/>
      <c r="AK22" s="586"/>
      <c r="AL22" s="586"/>
      <c r="AM22" s="586"/>
      <c r="AN22" s="586"/>
      <c r="AO22" s="586"/>
      <c r="AP22" s="586"/>
      <c r="AQ22" s="586"/>
      <c r="AR22" s="586"/>
      <c r="AS22" s="586"/>
      <c r="AT22" s="586"/>
      <c r="AU22" s="586"/>
      <c r="AV22" s="586"/>
      <c r="AW22" s="589"/>
      <c r="AX22" s="628">
        <f t="shared" si="4"/>
        <v>0.3333333333333333</v>
      </c>
      <c r="AZ22" s="625" t="s">
        <v>304</v>
      </c>
    </row>
    <row r="23" spans="3:52" s="625" customFormat="1" ht="36" customHeight="1" hidden="1">
      <c r="C23" s="683" t="s">
        <v>274</v>
      </c>
      <c r="D23" s="791" t="s">
        <v>264</v>
      </c>
      <c r="E23" s="792">
        <v>2</v>
      </c>
      <c r="F23" s="717"/>
      <c r="G23" s="793"/>
      <c r="H23" s="794"/>
      <c r="I23" s="1015">
        <v>5</v>
      </c>
      <c r="J23" s="1016">
        <f t="shared" si="5"/>
        <v>150</v>
      </c>
      <c r="K23" s="1017">
        <f>SUM(L23:N23)</f>
        <v>54</v>
      </c>
      <c r="L23" s="1018">
        <v>36</v>
      </c>
      <c r="M23" s="1019">
        <v>18</v>
      </c>
      <c r="N23" s="1018"/>
      <c r="O23" s="1020">
        <f t="shared" si="3"/>
        <v>96</v>
      </c>
      <c r="P23" s="1021"/>
      <c r="Q23" s="1052">
        <v>3</v>
      </c>
      <c r="R23" s="1053">
        <v>3</v>
      </c>
      <c r="S23" s="836"/>
      <c r="T23" s="583"/>
      <c r="U23" s="583"/>
      <c r="V23" s="583"/>
      <c r="W23" s="583"/>
      <c r="X23" s="583"/>
      <c r="Y23" s="583"/>
      <c r="Z23" s="583"/>
      <c r="AA23" s="583"/>
      <c r="AB23" s="583"/>
      <c r="AC23" s="583"/>
      <c r="AD23" s="583"/>
      <c r="AE23" s="583"/>
      <c r="AF23" s="583"/>
      <c r="AG23" s="583"/>
      <c r="AH23" s="583"/>
      <c r="AI23" s="583"/>
      <c r="AJ23" s="583"/>
      <c r="AK23" s="583"/>
      <c r="AL23" s="583"/>
      <c r="AM23" s="583"/>
      <c r="AN23" s="583"/>
      <c r="AO23" s="583"/>
      <c r="AP23" s="583"/>
      <c r="AQ23" s="583"/>
      <c r="AR23" s="583"/>
      <c r="AS23" s="583"/>
      <c r="AT23" s="583"/>
      <c r="AU23" s="583"/>
      <c r="AV23" s="583"/>
      <c r="AW23" s="584"/>
      <c r="AX23" s="978">
        <f t="shared" si="4"/>
        <v>0.36</v>
      </c>
      <c r="AZ23" s="625" t="s">
        <v>305</v>
      </c>
    </row>
    <row r="24" spans="3:52" s="625" customFormat="1" ht="36" customHeight="1" hidden="1" thickBot="1">
      <c r="C24" s="714" t="s">
        <v>284</v>
      </c>
      <c r="D24" s="839" t="s">
        <v>265</v>
      </c>
      <c r="E24" s="840">
        <v>1</v>
      </c>
      <c r="F24" s="841"/>
      <c r="G24" s="842"/>
      <c r="H24" s="843"/>
      <c r="I24" s="1024">
        <v>4.5</v>
      </c>
      <c r="J24" s="1025">
        <f t="shared" si="5"/>
        <v>135</v>
      </c>
      <c r="K24" s="1026">
        <f>SUM(L24:N24)</f>
        <v>45</v>
      </c>
      <c r="L24" s="1027">
        <v>30</v>
      </c>
      <c r="M24" s="1028"/>
      <c r="N24" s="1027">
        <v>15</v>
      </c>
      <c r="O24" s="1029">
        <f t="shared" si="3"/>
        <v>90</v>
      </c>
      <c r="P24" s="1043">
        <v>3</v>
      </c>
      <c r="Q24" s="844"/>
      <c r="R24" s="845"/>
      <c r="S24" s="846"/>
      <c r="T24" s="666"/>
      <c r="U24" s="666"/>
      <c r="V24" s="666"/>
      <c r="W24" s="666"/>
      <c r="X24" s="666"/>
      <c r="Y24" s="666"/>
      <c r="Z24" s="666"/>
      <c r="AA24" s="666"/>
      <c r="AB24" s="666"/>
      <c r="AC24" s="666"/>
      <c r="AD24" s="666"/>
      <c r="AE24" s="666"/>
      <c r="AF24" s="666"/>
      <c r="AG24" s="666"/>
      <c r="AH24" s="666"/>
      <c r="AI24" s="666"/>
      <c r="AJ24" s="666"/>
      <c r="AK24" s="666"/>
      <c r="AL24" s="666"/>
      <c r="AM24" s="666"/>
      <c r="AN24" s="666"/>
      <c r="AO24" s="666"/>
      <c r="AP24" s="666"/>
      <c r="AQ24" s="666"/>
      <c r="AR24" s="666"/>
      <c r="AS24" s="666"/>
      <c r="AT24" s="666"/>
      <c r="AU24" s="666"/>
      <c r="AV24" s="666"/>
      <c r="AW24" s="667"/>
      <c r="AX24" s="628">
        <f t="shared" si="4"/>
        <v>0.3333333333333333</v>
      </c>
      <c r="AZ24" s="625" t="s">
        <v>304</v>
      </c>
    </row>
    <row r="25" spans="3:49" s="6" customFormat="1" ht="21.75" customHeight="1" hidden="1" thickBot="1">
      <c r="C25" s="1452" t="s">
        <v>241</v>
      </c>
      <c r="D25" s="1453"/>
      <c r="E25" s="1440"/>
      <c r="F25" s="1441"/>
      <c r="G25" s="1441"/>
      <c r="H25" s="1441"/>
      <c r="I25" s="879">
        <f>I19+I20+I21+I23+I24+I22</f>
        <v>24</v>
      </c>
      <c r="J25" s="880">
        <f t="shared" si="5"/>
        <v>720</v>
      </c>
      <c r="K25" s="881">
        <f>K19+K20+K21+K23+K24+K22</f>
        <v>255</v>
      </c>
      <c r="L25" s="881">
        <f>L19+L20+L21+L23+L24+L22</f>
        <v>159</v>
      </c>
      <c r="M25" s="881">
        <f>M19+M20+M21+M23+M24+M22</f>
        <v>18</v>
      </c>
      <c r="N25" s="881">
        <f>N19+N20+N21+N23+N24+N22</f>
        <v>78</v>
      </c>
      <c r="O25" s="881">
        <f>O19+O20+O21+O23+O24+O22</f>
        <v>465</v>
      </c>
      <c r="P25" s="882"/>
      <c r="Q25" s="882"/>
      <c r="R25" s="883"/>
      <c r="S25" s="879"/>
      <c r="T25" s="884"/>
      <c r="U25" s="885"/>
      <c r="V25" s="885"/>
      <c r="W25" s="885"/>
      <c r="X25" s="885"/>
      <c r="Y25" s="885"/>
      <c r="Z25" s="885"/>
      <c r="AA25" s="885"/>
      <c r="AB25" s="885"/>
      <c r="AC25" s="885"/>
      <c r="AD25" s="885"/>
      <c r="AE25" s="885"/>
      <c r="AF25" s="885"/>
      <c r="AG25" s="885"/>
      <c r="AH25" s="885"/>
      <c r="AI25" s="885"/>
      <c r="AJ25" s="885"/>
      <c r="AK25" s="885"/>
      <c r="AL25" s="885"/>
      <c r="AM25" s="885"/>
      <c r="AN25" s="885"/>
      <c r="AO25" s="885"/>
      <c r="AP25" s="885"/>
      <c r="AQ25" s="885"/>
      <c r="AR25" s="885"/>
      <c r="AS25" s="885"/>
      <c r="AT25" s="885"/>
      <c r="AU25" s="885"/>
      <c r="AV25" s="885"/>
      <c r="AW25" s="886"/>
    </row>
    <row r="26" spans="3:49" s="6" customFormat="1" ht="18" customHeight="1" hidden="1" thickBot="1">
      <c r="C26" s="1445" t="s">
        <v>256</v>
      </c>
      <c r="D26" s="1446"/>
      <c r="E26" s="1446"/>
      <c r="F26" s="1446"/>
      <c r="G26" s="1446"/>
      <c r="H26" s="1446"/>
      <c r="I26" s="1446"/>
      <c r="J26" s="1446"/>
      <c r="K26" s="1446"/>
      <c r="L26" s="1446"/>
      <c r="M26" s="1446"/>
      <c r="N26" s="1446"/>
      <c r="O26" s="1446"/>
      <c r="P26" s="1447"/>
      <c r="Q26" s="1447"/>
      <c r="R26" s="1447"/>
      <c r="S26" s="1448"/>
      <c r="T26" s="1448"/>
      <c r="U26" s="1448"/>
      <c r="V26" s="1448"/>
      <c r="W26" s="1448"/>
      <c r="X26" s="1448"/>
      <c r="Y26" s="1448"/>
      <c r="Z26" s="1448"/>
      <c r="AA26" s="1448"/>
      <c r="AB26" s="1448"/>
      <c r="AC26" s="1448"/>
      <c r="AD26" s="1448"/>
      <c r="AE26" s="1448"/>
      <c r="AF26" s="1448"/>
      <c r="AG26" s="1448"/>
      <c r="AH26" s="1448"/>
      <c r="AI26" s="1448"/>
      <c r="AJ26" s="1448"/>
      <c r="AK26" s="1448"/>
      <c r="AL26" s="1448"/>
      <c r="AM26" s="1448"/>
      <c r="AN26" s="1448"/>
      <c r="AO26" s="1448"/>
      <c r="AP26" s="1448"/>
      <c r="AQ26" s="1448"/>
      <c r="AR26" s="1448"/>
      <c r="AS26" s="1448"/>
      <c r="AT26" s="1448"/>
      <c r="AU26" s="1448"/>
      <c r="AV26" s="1448"/>
      <c r="AW26" s="1449"/>
    </row>
    <row r="27" spans="3:49" s="625" customFormat="1" ht="18" customHeight="1" hidden="1" thickBot="1">
      <c r="C27" s="727" t="s">
        <v>229</v>
      </c>
      <c r="D27" s="887" t="s">
        <v>132</v>
      </c>
      <c r="E27" s="888"/>
      <c r="F27" s="841">
        <v>3</v>
      </c>
      <c r="G27" s="841"/>
      <c r="H27" s="664"/>
      <c r="I27" s="889">
        <v>6</v>
      </c>
      <c r="J27" s="890">
        <f>I27*30</f>
        <v>180</v>
      </c>
      <c r="K27" s="891"/>
      <c r="L27" s="891"/>
      <c r="M27" s="891"/>
      <c r="N27" s="891"/>
      <c r="O27" s="892">
        <f>J27-K27</f>
        <v>180</v>
      </c>
      <c r="P27" s="775"/>
      <c r="Q27" s="847"/>
      <c r="R27" s="893"/>
      <c r="S27" s="894"/>
      <c r="T27" s="895"/>
      <c r="U27" s="895"/>
      <c r="V27" s="895"/>
      <c r="W27" s="895"/>
      <c r="X27" s="895"/>
      <c r="Y27" s="895"/>
      <c r="Z27" s="895"/>
      <c r="AA27" s="895"/>
      <c r="AB27" s="895"/>
      <c r="AC27" s="895"/>
      <c r="AD27" s="895"/>
      <c r="AE27" s="895"/>
      <c r="AF27" s="895"/>
      <c r="AG27" s="895"/>
      <c r="AH27" s="895"/>
      <c r="AI27" s="895"/>
      <c r="AJ27" s="895"/>
      <c r="AK27" s="895"/>
      <c r="AL27" s="895"/>
      <c r="AM27" s="895"/>
      <c r="AN27" s="895"/>
      <c r="AO27" s="895"/>
      <c r="AP27" s="895"/>
      <c r="AQ27" s="895"/>
      <c r="AR27" s="895"/>
      <c r="AS27" s="895"/>
      <c r="AT27" s="895"/>
      <c r="AU27" s="895"/>
      <c r="AV27" s="895"/>
      <c r="AW27" s="896"/>
    </row>
    <row r="28" spans="3:49" s="625" customFormat="1" ht="21.75" customHeight="1" hidden="1" thickBot="1">
      <c r="C28" s="1415" t="s">
        <v>230</v>
      </c>
      <c r="D28" s="1416"/>
      <c r="E28" s="1437"/>
      <c r="F28" s="1438"/>
      <c r="G28" s="1438"/>
      <c r="H28" s="1439"/>
      <c r="I28" s="897">
        <f aca="true" t="shared" si="6" ref="I28:AV28">SUM(I27:I27)</f>
        <v>6</v>
      </c>
      <c r="J28" s="890">
        <f t="shared" si="6"/>
        <v>180</v>
      </c>
      <c r="K28" s="890">
        <f t="shared" si="6"/>
        <v>0</v>
      </c>
      <c r="L28" s="890">
        <f t="shared" si="6"/>
        <v>0</v>
      </c>
      <c r="M28" s="890">
        <f t="shared" si="6"/>
        <v>0</v>
      </c>
      <c r="N28" s="890">
        <f t="shared" si="6"/>
        <v>0</v>
      </c>
      <c r="O28" s="890">
        <f t="shared" si="6"/>
        <v>180</v>
      </c>
      <c r="P28" s="813">
        <f t="shared" si="6"/>
        <v>0</v>
      </c>
      <c r="Q28" s="736">
        <f t="shared" si="6"/>
        <v>0</v>
      </c>
      <c r="R28" s="814">
        <f t="shared" si="6"/>
        <v>0</v>
      </c>
      <c r="S28" s="879"/>
      <c r="T28" s="735">
        <f t="shared" si="6"/>
        <v>0</v>
      </c>
      <c r="U28" s="736">
        <f t="shared" si="6"/>
        <v>0</v>
      </c>
      <c r="V28" s="736">
        <f t="shared" si="6"/>
        <v>0</v>
      </c>
      <c r="W28" s="736">
        <f t="shared" si="6"/>
        <v>0</v>
      </c>
      <c r="X28" s="736">
        <f t="shared" si="6"/>
        <v>0</v>
      </c>
      <c r="Y28" s="736">
        <f t="shared" si="6"/>
        <v>0</v>
      </c>
      <c r="Z28" s="736">
        <f t="shared" si="6"/>
        <v>0</v>
      </c>
      <c r="AA28" s="736">
        <f t="shared" si="6"/>
        <v>0</v>
      </c>
      <c r="AB28" s="736">
        <f t="shared" si="6"/>
        <v>0</v>
      </c>
      <c r="AC28" s="736">
        <f t="shared" si="6"/>
        <v>0</v>
      </c>
      <c r="AD28" s="736">
        <f t="shared" si="6"/>
        <v>0</v>
      </c>
      <c r="AE28" s="736">
        <f t="shared" si="6"/>
        <v>0</v>
      </c>
      <c r="AF28" s="736">
        <f t="shared" si="6"/>
        <v>0</v>
      </c>
      <c r="AG28" s="736">
        <f t="shared" si="6"/>
        <v>0</v>
      </c>
      <c r="AH28" s="736">
        <f t="shared" si="6"/>
        <v>0</v>
      </c>
      <c r="AI28" s="736">
        <f t="shared" si="6"/>
        <v>0</v>
      </c>
      <c r="AJ28" s="736">
        <f t="shared" si="6"/>
        <v>0</v>
      </c>
      <c r="AK28" s="736">
        <f t="shared" si="6"/>
        <v>0</v>
      </c>
      <c r="AL28" s="736">
        <f t="shared" si="6"/>
        <v>0</v>
      </c>
      <c r="AM28" s="736">
        <f t="shared" si="6"/>
        <v>0</v>
      </c>
      <c r="AN28" s="736">
        <f t="shared" si="6"/>
        <v>0</v>
      </c>
      <c r="AO28" s="736">
        <f t="shared" si="6"/>
        <v>0</v>
      </c>
      <c r="AP28" s="736">
        <f t="shared" si="6"/>
        <v>0</v>
      </c>
      <c r="AQ28" s="736">
        <f t="shared" si="6"/>
        <v>0</v>
      </c>
      <c r="AR28" s="736">
        <f t="shared" si="6"/>
        <v>0</v>
      </c>
      <c r="AS28" s="736">
        <f t="shared" si="6"/>
        <v>0</v>
      </c>
      <c r="AT28" s="736">
        <f t="shared" si="6"/>
        <v>0</v>
      </c>
      <c r="AU28" s="736">
        <f t="shared" si="6"/>
        <v>0</v>
      </c>
      <c r="AV28" s="736">
        <f t="shared" si="6"/>
        <v>0</v>
      </c>
      <c r="AW28" s="814"/>
    </row>
    <row r="29" spans="3:49" s="625" customFormat="1" ht="21.75" customHeight="1" hidden="1" thickBot="1">
      <c r="C29" s="1445" t="s">
        <v>246</v>
      </c>
      <c r="D29" s="1446"/>
      <c r="E29" s="1446"/>
      <c r="F29" s="1446"/>
      <c r="G29" s="1446"/>
      <c r="H29" s="1446"/>
      <c r="I29" s="1446"/>
      <c r="J29" s="1446"/>
      <c r="K29" s="1446"/>
      <c r="L29" s="1446"/>
      <c r="M29" s="1446"/>
      <c r="N29" s="1446"/>
      <c r="O29" s="1446"/>
      <c r="P29" s="1447"/>
      <c r="Q29" s="1447"/>
      <c r="R29" s="1447"/>
      <c r="S29" s="1448"/>
      <c r="T29" s="1448"/>
      <c r="U29" s="1448"/>
      <c r="V29" s="1448"/>
      <c r="W29" s="1448"/>
      <c r="X29" s="1448"/>
      <c r="Y29" s="1448"/>
      <c r="Z29" s="1448"/>
      <c r="AA29" s="1448"/>
      <c r="AB29" s="1448"/>
      <c r="AC29" s="1448"/>
      <c r="AD29" s="1448"/>
      <c r="AE29" s="1448"/>
      <c r="AF29" s="1448"/>
      <c r="AG29" s="1448"/>
      <c r="AH29" s="1448"/>
      <c r="AI29" s="1448"/>
      <c r="AJ29" s="1448"/>
      <c r="AK29" s="1448"/>
      <c r="AL29" s="1448"/>
      <c r="AM29" s="1448"/>
      <c r="AN29" s="1448"/>
      <c r="AO29" s="1448"/>
      <c r="AP29" s="1448"/>
      <c r="AQ29" s="1448"/>
      <c r="AR29" s="1448"/>
      <c r="AS29" s="1448"/>
      <c r="AT29" s="1448"/>
      <c r="AU29" s="1448"/>
      <c r="AV29" s="1448"/>
      <c r="AW29" s="1449"/>
    </row>
    <row r="30" spans="3:49" s="625" customFormat="1" ht="16.5" customHeight="1" hidden="1" thickBot="1">
      <c r="C30" s="898" t="s">
        <v>138</v>
      </c>
      <c r="D30" s="899" t="s">
        <v>239</v>
      </c>
      <c r="E30" s="900"/>
      <c r="F30" s="901"/>
      <c r="G30" s="901"/>
      <c r="H30" s="902"/>
      <c r="I30" s="903">
        <v>24</v>
      </c>
      <c r="J30" s="904">
        <f>I30*30</f>
        <v>720</v>
      </c>
      <c r="K30" s="905"/>
      <c r="L30" s="905"/>
      <c r="M30" s="905"/>
      <c r="N30" s="905"/>
      <c r="O30" s="906">
        <f>J30-K30</f>
        <v>720</v>
      </c>
      <c r="P30" s="907"/>
      <c r="Q30" s="908"/>
      <c r="R30" s="909"/>
      <c r="S30" s="910"/>
      <c r="T30" s="911"/>
      <c r="U30" s="911"/>
      <c r="V30" s="911"/>
      <c r="W30" s="911"/>
      <c r="X30" s="911"/>
      <c r="Y30" s="911"/>
      <c r="Z30" s="911"/>
      <c r="AA30" s="911"/>
      <c r="AB30" s="911"/>
      <c r="AC30" s="911"/>
      <c r="AD30" s="911"/>
      <c r="AE30" s="911"/>
      <c r="AF30" s="911"/>
      <c r="AG30" s="911"/>
      <c r="AH30" s="911"/>
      <c r="AI30" s="911"/>
      <c r="AJ30" s="911"/>
      <c r="AK30" s="911"/>
      <c r="AL30" s="911"/>
      <c r="AM30" s="911"/>
      <c r="AN30" s="911"/>
      <c r="AO30" s="911"/>
      <c r="AP30" s="911"/>
      <c r="AQ30" s="911"/>
      <c r="AR30" s="911"/>
      <c r="AS30" s="911"/>
      <c r="AT30" s="911"/>
      <c r="AU30" s="911"/>
      <c r="AV30" s="911"/>
      <c r="AW30" s="912"/>
    </row>
    <row r="31" spans="3:49" s="625" customFormat="1" ht="16.5" customHeight="1" hidden="1" thickBot="1">
      <c r="C31" s="1415" t="s">
        <v>231</v>
      </c>
      <c r="D31" s="1416"/>
      <c r="E31" s="1437"/>
      <c r="F31" s="1438"/>
      <c r="G31" s="1438"/>
      <c r="H31" s="1439"/>
      <c r="I31" s="897">
        <f aca="true" t="shared" si="7" ref="I31:AV31">SUM(I30:I30)</f>
        <v>24</v>
      </c>
      <c r="J31" s="913">
        <f t="shared" si="7"/>
        <v>720</v>
      </c>
      <c r="K31" s="913">
        <f t="shared" si="7"/>
        <v>0</v>
      </c>
      <c r="L31" s="913">
        <f t="shared" si="7"/>
        <v>0</v>
      </c>
      <c r="M31" s="913">
        <f t="shared" si="7"/>
        <v>0</v>
      </c>
      <c r="N31" s="913">
        <f t="shared" si="7"/>
        <v>0</v>
      </c>
      <c r="O31" s="913">
        <f t="shared" si="7"/>
        <v>720</v>
      </c>
      <c r="P31" s="914">
        <f t="shared" si="7"/>
        <v>0</v>
      </c>
      <c r="Q31" s="915">
        <f t="shared" si="7"/>
        <v>0</v>
      </c>
      <c r="R31" s="916">
        <f t="shared" si="7"/>
        <v>0</v>
      </c>
      <c r="S31" s="879"/>
      <c r="T31" s="917">
        <f t="shared" si="7"/>
        <v>0</v>
      </c>
      <c r="U31" s="918">
        <f t="shared" si="7"/>
        <v>0</v>
      </c>
      <c r="V31" s="918">
        <f t="shared" si="7"/>
        <v>0</v>
      </c>
      <c r="W31" s="918">
        <f t="shared" si="7"/>
        <v>0</v>
      </c>
      <c r="X31" s="918">
        <f t="shared" si="7"/>
        <v>0</v>
      </c>
      <c r="Y31" s="918">
        <f t="shared" si="7"/>
        <v>0</v>
      </c>
      <c r="Z31" s="918">
        <f t="shared" si="7"/>
        <v>0</v>
      </c>
      <c r="AA31" s="918">
        <f t="shared" si="7"/>
        <v>0</v>
      </c>
      <c r="AB31" s="918">
        <f t="shared" si="7"/>
        <v>0</v>
      </c>
      <c r="AC31" s="918">
        <f t="shared" si="7"/>
        <v>0</v>
      </c>
      <c r="AD31" s="918">
        <f t="shared" si="7"/>
        <v>0</v>
      </c>
      <c r="AE31" s="918">
        <f t="shared" si="7"/>
        <v>0</v>
      </c>
      <c r="AF31" s="918">
        <f t="shared" si="7"/>
        <v>0</v>
      </c>
      <c r="AG31" s="918">
        <f t="shared" si="7"/>
        <v>0</v>
      </c>
      <c r="AH31" s="918">
        <f t="shared" si="7"/>
        <v>0</v>
      </c>
      <c r="AI31" s="918">
        <f t="shared" si="7"/>
        <v>0</v>
      </c>
      <c r="AJ31" s="918">
        <f t="shared" si="7"/>
        <v>0</v>
      </c>
      <c r="AK31" s="918">
        <f t="shared" si="7"/>
        <v>0</v>
      </c>
      <c r="AL31" s="918">
        <f t="shared" si="7"/>
        <v>0</v>
      </c>
      <c r="AM31" s="918">
        <f t="shared" si="7"/>
        <v>0</v>
      </c>
      <c r="AN31" s="918">
        <f t="shared" si="7"/>
        <v>0</v>
      </c>
      <c r="AO31" s="918">
        <f t="shared" si="7"/>
        <v>0</v>
      </c>
      <c r="AP31" s="918">
        <f t="shared" si="7"/>
        <v>0</v>
      </c>
      <c r="AQ31" s="918">
        <f t="shared" si="7"/>
        <v>0</v>
      </c>
      <c r="AR31" s="918">
        <f t="shared" si="7"/>
        <v>0</v>
      </c>
      <c r="AS31" s="918">
        <f t="shared" si="7"/>
        <v>0</v>
      </c>
      <c r="AT31" s="918">
        <f t="shared" si="7"/>
        <v>0</v>
      </c>
      <c r="AU31" s="918">
        <f t="shared" si="7"/>
        <v>0</v>
      </c>
      <c r="AV31" s="918">
        <f t="shared" si="7"/>
        <v>0</v>
      </c>
      <c r="AW31" s="919"/>
    </row>
    <row r="32" spans="3:49" s="625" customFormat="1" ht="26.25" customHeight="1" hidden="1" thickBot="1">
      <c r="C32" s="1415" t="s">
        <v>232</v>
      </c>
      <c r="D32" s="1416"/>
      <c r="E32" s="1437"/>
      <c r="F32" s="1438"/>
      <c r="G32" s="1438"/>
      <c r="H32" s="1439"/>
      <c r="I32" s="897">
        <f>I17+I25+I28+I31</f>
        <v>63.5</v>
      </c>
      <c r="J32" s="913">
        <f aca="true" t="shared" si="8" ref="J32:R32">J17+J28+J31+J25</f>
        <v>1905</v>
      </c>
      <c r="K32" s="913">
        <f t="shared" si="8"/>
        <v>387</v>
      </c>
      <c r="L32" s="913">
        <f t="shared" si="8"/>
        <v>197</v>
      </c>
      <c r="M32" s="913">
        <f t="shared" si="8"/>
        <v>18</v>
      </c>
      <c r="N32" s="913">
        <f t="shared" si="8"/>
        <v>172</v>
      </c>
      <c r="O32" s="913">
        <f t="shared" si="8"/>
        <v>1518</v>
      </c>
      <c r="P32" s="813">
        <f t="shared" si="8"/>
        <v>0</v>
      </c>
      <c r="Q32" s="813">
        <f t="shared" si="8"/>
        <v>0</v>
      </c>
      <c r="R32" s="879">
        <f t="shared" si="8"/>
        <v>0</v>
      </c>
      <c r="S32" s="735"/>
      <c r="T32" s="920">
        <f aca="true" t="shared" si="9" ref="T32:AV32">SUM(T11:T31)</f>
        <v>0</v>
      </c>
      <c r="U32" s="920">
        <f t="shared" si="9"/>
        <v>0</v>
      </c>
      <c r="V32" s="920">
        <f t="shared" si="9"/>
        <v>4</v>
      </c>
      <c r="W32" s="920">
        <f t="shared" si="9"/>
        <v>2</v>
      </c>
      <c r="X32" s="920">
        <f t="shared" si="9"/>
        <v>2</v>
      </c>
      <c r="Y32" s="920">
        <f t="shared" si="9"/>
        <v>0</v>
      </c>
      <c r="Z32" s="920">
        <f t="shared" si="9"/>
        <v>0</v>
      </c>
      <c r="AA32" s="920">
        <f t="shared" si="9"/>
        <v>0</v>
      </c>
      <c r="AB32" s="920">
        <f t="shared" si="9"/>
        <v>0</v>
      </c>
      <c r="AC32" s="920">
        <f t="shared" si="9"/>
        <v>0</v>
      </c>
      <c r="AD32" s="920">
        <f t="shared" si="9"/>
        <v>0</v>
      </c>
      <c r="AE32" s="920">
        <f t="shared" si="9"/>
        <v>0</v>
      </c>
      <c r="AF32" s="920">
        <f t="shared" si="9"/>
        <v>0</v>
      </c>
      <c r="AG32" s="920">
        <f t="shared" si="9"/>
        <v>0</v>
      </c>
      <c r="AH32" s="920">
        <f t="shared" si="9"/>
        <v>0</v>
      </c>
      <c r="AI32" s="920">
        <f t="shared" si="9"/>
        <v>0</v>
      </c>
      <c r="AJ32" s="920">
        <f t="shared" si="9"/>
        <v>0</v>
      </c>
      <c r="AK32" s="920">
        <f t="shared" si="9"/>
        <v>0</v>
      </c>
      <c r="AL32" s="920">
        <f t="shared" si="9"/>
        <v>0</v>
      </c>
      <c r="AM32" s="920">
        <f t="shared" si="9"/>
        <v>0</v>
      </c>
      <c r="AN32" s="920">
        <f t="shared" si="9"/>
        <v>0</v>
      </c>
      <c r="AO32" s="920">
        <f t="shared" si="9"/>
        <v>0</v>
      </c>
      <c r="AP32" s="920">
        <f t="shared" si="9"/>
        <v>0</v>
      </c>
      <c r="AQ32" s="920">
        <f t="shared" si="9"/>
        <v>0</v>
      </c>
      <c r="AR32" s="920">
        <f t="shared" si="9"/>
        <v>0</v>
      </c>
      <c r="AS32" s="920">
        <f t="shared" si="9"/>
        <v>0</v>
      </c>
      <c r="AT32" s="920">
        <f t="shared" si="9"/>
        <v>0</v>
      </c>
      <c r="AU32" s="920">
        <f t="shared" si="9"/>
        <v>0</v>
      </c>
      <c r="AV32" s="920">
        <f t="shared" si="9"/>
        <v>0</v>
      </c>
      <c r="AW32" s="921"/>
    </row>
    <row r="33" spans="3:49" s="6" customFormat="1" ht="20.25" customHeight="1" hidden="1" thickBot="1">
      <c r="C33" s="1432" t="s">
        <v>233</v>
      </c>
      <c r="D33" s="1433"/>
      <c r="E33" s="1433"/>
      <c r="F33" s="1433"/>
      <c r="G33" s="1433"/>
      <c r="H33" s="1433"/>
      <c r="I33" s="1433"/>
      <c r="J33" s="1433"/>
      <c r="K33" s="1433"/>
      <c r="L33" s="1433"/>
      <c r="M33" s="1433"/>
      <c r="N33" s="1433"/>
      <c r="O33" s="1433"/>
      <c r="P33" s="1457"/>
      <c r="Q33" s="1457"/>
      <c r="R33" s="1457"/>
      <c r="S33" s="1457"/>
      <c r="T33" s="1457"/>
      <c r="U33" s="1457"/>
      <c r="V33" s="1457"/>
      <c r="W33" s="1457"/>
      <c r="X33" s="1457"/>
      <c r="Y33" s="1457"/>
      <c r="Z33" s="1457"/>
      <c r="AA33" s="1457"/>
      <c r="AB33" s="1457"/>
      <c r="AC33" s="1457"/>
      <c r="AD33" s="1457"/>
      <c r="AE33" s="1457"/>
      <c r="AF33" s="1457"/>
      <c r="AG33" s="1457"/>
      <c r="AH33" s="1457"/>
      <c r="AI33" s="1457"/>
      <c r="AJ33" s="1457"/>
      <c r="AK33" s="1457"/>
      <c r="AL33" s="1457"/>
      <c r="AM33" s="1457"/>
      <c r="AN33" s="1457"/>
      <c r="AO33" s="1457"/>
      <c r="AP33" s="1457"/>
      <c r="AQ33" s="1457"/>
      <c r="AR33" s="1457"/>
      <c r="AS33" s="1457"/>
      <c r="AT33" s="1457"/>
      <c r="AU33" s="1457"/>
      <c r="AV33" s="1457"/>
      <c r="AW33" s="1458"/>
    </row>
    <row r="34" spans="3:49" s="6" customFormat="1" ht="20.25" customHeight="1" hidden="1" thickBot="1">
      <c r="C34" s="1432" t="s">
        <v>217</v>
      </c>
      <c r="D34" s="1450"/>
      <c r="E34" s="1450"/>
      <c r="F34" s="1450"/>
      <c r="G34" s="1450"/>
      <c r="H34" s="1450"/>
      <c r="I34" s="1450"/>
      <c r="J34" s="1450"/>
      <c r="K34" s="1450"/>
      <c r="L34" s="1450"/>
      <c r="M34" s="1450"/>
      <c r="N34" s="1450"/>
      <c r="O34" s="1450"/>
      <c r="P34" s="1450"/>
      <c r="Q34" s="1450"/>
      <c r="R34" s="1450"/>
      <c r="S34" s="1450"/>
      <c r="T34" s="1450"/>
      <c r="U34" s="1450"/>
      <c r="V34" s="1450"/>
      <c r="W34" s="1450"/>
      <c r="X34" s="1450"/>
      <c r="Y34" s="1450"/>
      <c r="Z34" s="1450"/>
      <c r="AA34" s="1450"/>
      <c r="AB34" s="1450"/>
      <c r="AC34" s="1450"/>
      <c r="AD34" s="1450"/>
      <c r="AE34" s="1450"/>
      <c r="AF34" s="1450"/>
      <c r="AG34" s="1450"/>
      <c r="AH34" s="1450"/>
      <c r="AI34" s="1450"/>
      <c r="AJ34" s="1450"/>
      <c r="AK34" s="1450"/>
      <c r="AL34" s="1450"/>
      <c r="AM34" s="1450"/>
      <c r="AN34" s="1450"/>
      <c r="AO34" s="1450"/>
      <c r="AP34" s="1450"/>
      <c r="AQ34" s="1450"/>
      <c r="AR34" s="1450"/>
      <c r="AS34" s="1450"/>
      <c r="AT34" s="1450"/>
      <c r="AU34" s="1450"/>
      <c r="AV34" s="1450"/>
      <c r="AW34" s="1451"/>
    </row>
    <row r="35" spans="3:49" s="6" customFormat="1" ht="21.75" customHeight="1" hidden="1" thickBot="1">
      <c r="C35" s="1461" t="s">
        <v>257</v>
      </c>
      <c r="D35" s="1462"/>
      <c r="E35" s="1462"/>
      <c r="F35" s="1462"/>
      <c r="G35" s="1462"/>
      <c r="H35" s="1462"/>
      <c r="I35" s="1462"/>
      <c r="J35" s="1462"/>
      <c r="K35" s="1462"/>
      <c r="L35" s="1462"/>
      <c r="M35" s="1462"/>
      <c r="N35" s="1462"/>
      <c r="O35" s="1462"/>
      <c r="P35" s="1462"/>
      <c r="Q35" s="1462"/>
      <c r="R35" s="1462"/>
      <c r="S35" s="1462"/>
      <c r="T35" s="1462"/>
      <c r="U35" s="1462"/>
      <c r="V35" s="1462"/>
      <c r="W35" s="1462"/>
      <c r="X35" s="1462"/>
      <c r="Y35" s="1462"/>
      <c r="Z35" s="1462"/>
      <c r="AA35" s="1462"/>
      <c r="AB35" s="1462"/>
      <c r="AC35" s="1462"/>
      <c r="AD35" s="1462"/>
      <c r="AE35" s="1462"/>
      <c r="AF35" s="1462"/>
      <c r="AG35" s="1462"/>
      <c r="AH35" s="1462"/>
      <c r="AI35" s="1462"/>
      <c r="AJ35" s="1462"/>
      <c r="AK35" s="1462"/>
      <c r="AL35" s="1462"/>
      <c r="AM35" s="1462"/>
      <c r="AN35" s="1462"/>
      <c r="AO35" s="1462"/>
      <c r="AP35" s="1462"/>
      <c r="AQ35" s="1462"/>
      <c r="AR35" s="1462"/>
      <c r="AS35" s="1462"/>
      <c r="AT35" s="1462"/>
      <c r="AU35" s="1462"/>
      <c r="AV35" s="1462"/>
      <c r="AW35" s="1463"/>
    </row>
    <row r="36" spans="3:50" s="625" customFormat="1" ht="48" customHeight="1" hidden="1">
      <c r="C36" s="922" t="s">
        <v>223</v>
      </c>
      <c r="D36" s="923" t="s">
        <v>260</v>
      </c>
      <c r="E36" s="924"/>
      <c r="F36" s="925">
        <v>2</v>
      </c>
      <c r="G36" s="926"/>
      <c r="H36" s="927"/>
      <c r="I36" s="928">
        <v>4</v>
      </c>
      <c r="J36" s="929">
        <f>I36*30</f>
        <v>120</v>
      </c>
      <c r="K36" s="930">
        <f>L36+M36+N36</f>
        <v>36</v>
      </c>
      <c r="L36" s="864">
        <v>27</v>
      </c>
      <c r="M36" s="931">
        <v>9</v>
      </c>
      <c r="N36" s="932"/>
      <c r="O36" s="933">
        <f>J36-K36</f>
        <v>84</v>
      </c>
      <c r="P36" s="934"/>
      <c r="Q36" s="1054">
        <v>2</v>
      </c>
      <c r="R36" s="1055">
        <v>2</v>
      </c>
      <c r="S36" s="934"/>
      <c r="T36" s="629"/>
      <c r="U36" s="629"/>
      <c r="V36" s="629"/>
      <c r="W36" s="629"/>
      <c r="X36" s="629"/>
      <c r="Y36" s="629"/>
      <c r="Z36" s="629"/>
      <c r="AA36" s="629"/>
      <c r="AB36" s="629"/>
      <c r="AC36" s="629"/>
      <c r="AD36" s="629"/>
      <c r="AE36" s="629"/>
      <c r="AF36" s="629"/>
      <c r="AG36" s="629"/>
      <c r="AH36" s="629"/>
      <c r="AI36" s="629"/>
      <c r="AJ36" s="629"/>
      <c r="AK36" s="629"/>
      <c r="AL36" s="629"/>
      <c r="AM36" s="629"/>
      <c r="AN36" s="629"/>
      <c r="AO36" s="629"/>
      <c r="AP36" s="629"/>
      <c r="AQ36" s="629"/>
      <c r="AR36" s="629"/>
      <c r="AS36" s="629"/>
      <c r="AT36" s="629"/>
      <c r="AU36" s="629"/>
      <c r="AV36" s="629"/>
      <c r="AW36" s="630"/>
      <c r="AX36" s="627">
        <f>M36/L36</f>
        <v>0.3333333333333333</v>
      </c>
    </row>
    <row r="37" spans="3:50" s="625" customFormat="1" ht="23.25" customHeight="1" hidden="1">
      <c r="C37" s="937" t="s">
        <v>224</v>
      </c>
      <c r="D37" s="938" t="s">
        <v>261</v>
      </c>
      <c r="E37" s="939"/>
      <c r="F37" s="631">
        <v>2</v>
      </c>
      <c r="G37" s="595"/>
      <c r="H37" s="940"/>
      <c r="I37" s="941">
        <v>4</v>
      </c>
      <c r="J37" s="766">
        <f>I37*30</f>
        <v>120</v>
      </c>
      <c r="K37" s="942">
        <f>L37+M37+N37</f>
        <v>36</v>
      </c>
      <c r="L37" s="763">
        <v>36</v>
      </c>
      <c r="M37" s="595"/>
      <c r="N37" s="595"/>
      <c r="O37" s="943">
        <f>J37-K37</f>
        <v>84</v>
      </c>
      <c r="P37" s="944"/>
      <c r="Q37" s="1056">
        <v>2</v>
      </c>
      <c r="R37" s="1057">
        <v>2</v>
      </c>
      <c r="S37" s="945"/>
      <c r="T37" s="6"/>
      <c r="U37" s="63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35"/>
      <c r="AX37" s="628">
        <v>0.34285714285714286</v>
      </c>
    </row>
    <row r="38" spans="3:49" s="626" customFormat="1" ht="24.75" customHeight="1" hidden="1">
      <c r="C38" s="937"/>
      <c r="D38" s="636"/>
      <c r="E38" s="631"/>
      <c r="F38" s="631"/>
      <c r="G38" s="631"/>
      <c r="H38" s="631"/>
      <c r="I38" s="637"/>
      <c r="J38" s="766">
        <f>I38*30</f>
        <v>0</v>
      </c>
      <c r="K38" s="639"/>
      <c r="L38" s="640"/>
      <c r="M38" s="640"/>
      <c r="N38" s="640"/>
      <c r="O38" s="641"/>
      <c r="P38" s="642"/>
      <c r="Q38" s="632"/>
      <c r="R38" s="633"/>
      <c r="S38" s="643"/>
      <c r="T38" s="644"/>
      <c r="U38" s="633"/>
      <c r="V38" s="645"/>
      <c r="W38" s="645"/>
      <c r="X38" s="645"/>
      <c r="Y38" s="645"/>
      <c r="Z38" s="645"/>
      <c r="AA38" s="645"/>
      <c r="AB38" s="645"/>
      <c r="AC38" s="645"/>
      <c r="AD38" s="645"/>
      <c r="AE38" s="645"/>
      <c r="AF38" s="645"/>
      <c r="AG38" s="645"/>
      <c r="AH38" s="645"/>
      <c r="AI38" s="645"/>
      <c r="AJ38" s="645"/>
      <c r="AK38" s="645"/>
      <c r="AL38" s="645"/>
      <c r="AM38" s="645"/>
      <c r="AN38" s="645"/>
      <c r="AO38" s="645"/>
      <c r="AP38" s="645"/>
      <c r="AQ38" s="645"/>
      <c r="AR38" s="645"/>
      <c r="AS38" s="645"/>
      <c r="AT38" s="645"/>
      <c r="AU38" s="645"/>
      <c r="AV38" s="645"/>
      <c r="AW38" s="646"/>
    </row>
    <row r="39" spans="3:49" s="625" customFormat="1" ht="25.5" customHeight="1" hidden="1" thickBot="1">
      <c r="C39" s="946" t="s">
        <v>225</v>
      </c>
      <c r="D39" s="947" t="s">
        <v>258</v>
      </c>
      <c r="E39" s="948"/>
      <c r="F39" s="949">
        <v>2</v>
      </c>
      <c r="G39" s="949"/>
      <c r="H39" s="950"/>
      <c r="I39" s="951">
        <v>4</v>
      </c>
      <c r="J39" s="952">
        <f>I39*30</f>
        <v>120</v>
      </c>
      <c r="K39" s="953"/>
      <c r="L39" s="954"/>
      <c r="M39" s="954"/>
      <c r="N39" s="954"/>
      <c r="O39" s="955"/>
      <c r="P39" s="956"/>
      <c r="Q39" s="647"/>
      <c r="R39" s="648"/>
      <c r="S39" s="957"/>
      <c r="T39" s="649"/>
      <c r="U39" s="649"/>
      <c r="V39" s="649"/>
      <c r="W39" s="649"/>
      <c r="X39" s="649"/>
      <c r="Y39" s="649"/>
      <c r="Z39" s="649"/>
      <c r="AA39" s="650"/>
      <c r="AB39" s="650"/>
      <c r="AC39" s="649"/>
      <c r="AD39" s="649"/>
      <c r="AE39" s="649"/>
      <c r="AF39" s="649"/>
      <c r="AG39" s="649"/>
      <c r="AH39" s="649"/>
      <c r="AI39" s="649"/>
      <c r="AJ39" s="649"/>
      <c r="AK39" s="649"/>
      <c r="AL39" s="649"/>
      <c r="AM39" s="649"/>
      <c r="AN39" s="649"/>
      <c r="AO39" s="649"/>
      <c r="AP39" s="649"/>
      <c r="AQ39" s="649"/>
      <c r="AR39" s="649"/>
      <c r="AS39" s="649"/>
      <c r="AT39" s="649"/>
      <c r="AU39" s="649"/>
      <c r="AV39" s="649"/>
      <c r="AW39" s="651"/>
    </row>
    <row r="40" spans="3:49" s="625" customFormat="1" ht="19.5" customHeight="1" hidden="1" thickBot="1">
      <c r="C40" s="1473" t="s">
        <v>234</v>
      </c>
      <c r="D40" s="1474"/>
      <c r="E40" s="1467"/>
      <c r="F40" s="1468"/>
      <c r="G40" s="1468"/>
      <c r="H40" s="1469"/>
      <c r="I40" s="879">
        <v>4</v>
      </c>
      <c r="J40" s="958">
        <f>I40*30</f>
        <v>120</v>
      </c>
      <c r="K40" s="959">
        <f>K36+K37+K39</f>
        <v>72</v>
      </c>
      <c r="L40" s="959">
        <f>L36+L37+L39</f>
        <v>63</v>
      </c>
      <c r="M40" s="959">
        <f>M36+M37+M39</f>
        <v>9</v>
      </c>
      <c r="N40" s="959">
        <f>N36+N37+N39</f>
        <v>0</v>
      </c>
      <c r="O40" s="959">
        <f>O36+O37+O39</f>
        <v>168</v>
      </c>
      <c r="P40" s="813"/>
      <c r="Q40" s="736"/>
      <c r="R40" s="814"/>
      <c r="S40" s="735"/>
      <c r="T40" s="736">
        <f aca="true" t="shared" si="10" ref="T40:AV40">T38</f>
        <v>0</v>
      </c>
      <c r="U40" s="736">
        <f t="shared" si="10"/>
        <v>0</v>
      </c>
      <c r="V40" s="736">
        <f t="shared" si="10"/>
        <v>0</v>
      </c>
      <c r="W40" s="736">
        <f t="shared" si="10"/>
        <v>0</v>
      </c>
      <c r="X40" s="736">
        <f t="shared" si="10"/>
        <v>0</v>
      </c>
      <c r="Y40" s="736">
        <f t="shared" si="10"/>
        <v>0</v>
      </c>
      <c r="Z40" s="736">
        <f t="shared" si="10"/>
        <v>0</v>
      </c>
      <c r="AA40" s="736">
        <f t="shared" si="10"/>
        <v>0</v>
      </c>
      <c r="AB40" s="736">
        <f t="shared" si="10"/>
        <v>0</v>
      </c>
      <c r="AC40" s="736">
        <f t="shared" si="10"/>
        <v>0</v>
      </c>
      <c r="AD40" s="736">
        <f t="shared" si="10"/>
        <v>0</v>
      </c>
      <c r="AE40" s="736">
        <f t="shared" si="10"/>
        <v>0</v>
      </c>
      <c r="AF40" s="736">
        <f t="shared" si="10"/>
        <v>0</v>
      </c>
      <c r="AG40" s="736">
        <f t="shared" si="10"/>
        <v>0</v>
      </c>
      <c r="AH40" s="736">
        <f t="shared" si="10"/>
        <v>0</v>
      </c>
      <c r="AI40" s="736">
        <f t="shared" si="10"/>
        <v>0</v>
      </c>
      <c r="AJ40" s="736">
        <f t="shared" si="10"/>
        <v>0</v>
      </c>
      <c r="AK40" s="736">
        <f t="shared" si="10"/>
        <v>0</v>
      </c>
      <c r="AL40" s="736">
        <f t="shared" si="10"/>
        <v>0</v>
      </c>
      <c r="AM40" s="736">
        <f t="shared" si="10"/>
        <v>0</v>
      </c>
      <c r="AN40" s="736">
        <f t="shared" si="10"/>
        <v>0</v>
      </c>
      <c r="AO40" s="736">
        <f t="shared" si="10"/>
        <v>0</v>
      </c>
      <c r="AP40" s="736">
        <f t="shared" si="10"/>
        <v>0</v>
      </c>
      <c r="AQ40" s="736">
        <f t="shared" si="10"/>
        <v>0</v>
      </c>
      <c r="AR40" s="736">
        <f t="shared" si="10"/>
        <v>0</v>
      </c>
      <c r="AS40" s="736">
        <f t="shared" si="10"/>
        <v>0</v>
      </c>
      <c r="AT40" s="736">
        <f t="shared" si="10"/>
        <v>0</v>
      </c>
      <c r="AU40" s="736">
        <f t="shared" si="10"/>
        <v>0</v>
      </c>
      <c r="AV40" s="736">
        <f t="shared" si="10"/>
        <v>0</v>
      </c>
      <c r="AW40" s="814"/>
    </row>
    <row r="41" spans="3:49" s="625" customFormat="1" ht="19.5" customHeight="1" hidden="1">
      <c r="C41" s="857" t="s">
        <v>275</v>
      </c>
      <c r="D41" s="668" t="s">
        <v>53</v>
      </c>
      <c r="E41" s="652"/>
      <c r="F41" s="717"/>
      <c r="G41" s="653"/>
      <c r="H41" s="654"/>
      <c r="I41" s="655"/>
      <c r="J41" s="960"/>
      <c r="K41" s="961"/>
      <c r="L41" s="591"/>
      <c r="M41" s="591"/>
      <c r="N41" s="591"/>
      <c r="O41" s="593"/>
      <c r="P41" s="962"/>
      <c r="Q41" s="656"/>
      <c r="R41" s="657"/>
      <c r="S41" s="658"/>
      <c r="T41" s="585"/>
      <c r="U41" s="585"/>
      <c r="V41" s="585"/>
      <c r="W41" s="585"/>
      <c r="X41" s="585"/>
      <c r="Y41" s="585"/>
      <c r="Z41" s="585"/>
      <c r="AA41" s="585"/>
      <c r="AB41" s="585"/>
      <c r="AC41" s="585"/>
      <c r="AD41" s="585"/>
      <c r="AE41" s="585"/>
      <c r="AF41" s="585"/>
      <c r="AG41" s="585"/>
      <c r="AH41" s="585"/>
      <c r="AI41" s="585"/>
      <c r="AJ41" s="585"/>
      <c r="AK41" s="585"/>
      <c r="AL41" s="585"/>
      <c r="AM41" s="585"/>
      <c r="AN41" s="585"/>
      <c r="AO41" s="585"/>
      <c r="AP41" s="585"/>
      <c r="AQ41" s="585"/>
      <c r="AR41" s="585"/>
      <c r="AS41" s="585"/>
      <c r="AT41" s="585"/>
      <c r="AU41" s="585"/>
      <c r="AV41" s="585"/>
      <c r="AW41" s="587"/>
    </row>
    <row r="42" spans="3:49" s="625" customFormat="1" ht="33" customHeight="1" hidden="1" thickBot="1">
      <c r="C42" s="963"/>
      <c r="D42" s="669" t="s">
        <v>57</v>
      </c>
      <c r="E42" s="659"/>
      <c r="F42" s="660"/>
      <c r="G42" s="660"/>
      <c r="H42" s="661"/>
      <c r="I42" s="662"/>
      <c r="J42" s="659"/>
      <c r="K42" s="778"/>
      <c r="L42" s="770"/>
      <c r="M42" s="770"/>
      <c r="N42" s="770"/>
      <c r="O42" s="964"/>
      <c r="P42" s="769"/>
      <c r="Q42" s="663"/>
      <c r="R42" s="664"/>
      <c r="S42" s="665"/>
      <c r="T42" s="666"/>
      <c r="U42" s="666"/>
      <c r="V42" s="666"/>
      <c r="W42" s="666"/>
      <c r="X42" s="666"/>
      <c r="Y42" s="666"/>
      <c r="Z42" s="666"/>
      <c r="AA42" s="666"/>
      <c r="AB42" s="666"/>
      <c r="AC42" s="666"/>
      <c r="AD42" s="666"/>
      <c r="AE42" s="666"/>
      <c r="AF42" s="666"/>
      <c r="AG42" s="666"/>
      <c r="AH42" s="666"/>
      <c r="AI42" s="666"/>
      <c r="AJ42" s="666"/>
      <c r="AK42" s="666"/>
      <c r="AL42" s="666"/>
      <c r="AM42" s="666"/>
      <c r="AN42" s="666"/>
      <c r="AO42" s="666"/>
      <c r="AP42" s="666"/>
      <c r="AQ42" s="666"/>
      <c r="AR42" s="666"/>
      <c r="AS42" s="666"/>
      <c r="AT42" s="666"/>
      <c r="AU42" s="666"/>
      <c r="AV42" s="666"/>
      <c r="AW42" s="667"/>
    </row>
    <row r="43" spans="3:50" s="6" customFormat="1" ht="22.5" customHeight="1" hidden="1" thickBot="1">
      <c r="C43" s="1464" t="s">
        <v>219</v>
      </c>
      <c r="D43" s="1465"/>
      <c r="E43" s="1465"/>
      <c r="F43" s="1465"/>
      <c r="G43" s="1465"/>
      <c r="H43" s="1465"/>
      <c r="I43" s="1465"/>
      <c r="J43" s="1465"/>
      <c r="K43" s="1465"/>
      <c r="L43" s="1465"/>
      <c r="M43" s="1465"/>
      <c r="N43" s="1465"/>
      <c r="O43" s="1465"/>
      <c r="P43" s="1465"/>
      <c r="Q43" s="1465"/>
      <c r="R43" s="1465"/>
      <c r="S43" s="1465"/>
      <c r="T43" s="1465"/>
      <c r="U43" s="1465"/>
      <c r="V43" s="1465"/>
      <c r="W43" s="1465"/>
      <c r="X43" s="1465"/>
      <c r="Y43" s="1465"/>
      <c r="Z43" s="1465"/>
      <c r="AA43" s="1465"/>
      <c r="AB43" s="1465"/>
      <c r="AC43" s="1465"/>
      <c r="AD43" s="1465"/>
      <c r="AE43" s="1465"/>
      <c r="AF43" s="1465"/>
      <c r="AG43" s="1465"/>
      <c r="AH43" s="1465"/>
      <c r="AI43" s="1465"/>
      <c r="AJ43" s="1465"/>
      <c r="AK43" s="1465"/>
      <c r="AL43" s="1465"/>
      <c r="AM43" s="1465"/>
      <c r="AN43" s="1465"/>
      <c r="AO43" s="1465"/>
      <c r="AP43" s="1465"/>
      <c r="AQ43" s="1465"/>
      <c r="AR43" s="1465"/>
      <c r="AS43" s="1465"/>
      <c r="AT43" s="1465"/>
      <c r="AU43" s="1465"/>
      <c r="AV43" s="1465"/>
      <c r="AW43" s="1466"/>
      <c r="AX43" s="682"/>
    </row>
    <row r="44" spans="3:50" s="6" customFormat="1" ht="18" customHeight="1" hidden="1" thickBot="1">
      <c r="C44" s="1470" t="s">
        <v>321</v>
      </c>
      <c r="D44" s="1471"/>
      <c r="E44" s="1471"/>
      <c r="F44" s="1471"/>
      <c r="G44" s="1471"/>
      <c r="H44" s="1471"/>
      <c r="I44" s="1471"/>
      <c r="J44" s="1471"/>
      <c r="K44" s="1471"/>
      <c r="L44" s="1471"/>
      <c r="M44" s="1471"/>
      <c r="N44" s="1471"/>
      <c r="O44" s="1471"/>
      <c r="P44" s="1462"/>
      <c r="Q44" s="1462"/>
      <c r="R44" s="1462"/>
      <c r="S44" s="1471"/>
      <c r="T44" s="1471"/>
      <c r="U44" s="1471"/>
      <c r="V44" s="1471"/>
      <c r="W44" s="1471"/>
      <c r="X44" s="1471"/>
      <c r="Y44" s="1471"/>
      <c r="Z44" s="1471"/>
      <c r="AA44" s="1471"/>
      <c r="AB44" s="1471"/>
      <c r="AC44" s="1471"/>
      <c r="AD44" s="1471"/>
      <c r="AE44" s="1471"/>
      <c r="AF44" s="1471"/>
      <c r="AG44" s="1471"/>
      <c r="AH44" s="1471"/>
      <c r="AI44" s="1471"/>
      <c r="AJ44" s="1471"/>
      <c r="AK44" s="1471"/>
      <c r="AL44" s="1471"/>
      <c r="AM44" s="1471"/>
      <c r="AN44" s="1471"/>
      <c r="AO44" s="1471"/>
      <c r="AP44" s="1471"/>
      <c r="AQ44" s="1471"/>
      <c r="AR44" s="1471"/>
      <c r="AS44" s="1471"/>
      <c r="AT44" s="1471"/>
      <c r="AU44" s="1471"/>
      <c r="AV44" s="1471"/>
      <c r="AW44" s="1472"/>
      <c r="AX44" s="682"/>
    </row>
    <row r="45" spans="3:50" s="6" customFormat="1" ht="37.5" customHeight="1" hidden="1">
      <c r="C45" s="757" t="s">
        <v>240</v>
      </c>
      <c r="D45" s="751" t="s">
        <v>266</v>
      </c>
      <c r="E45" s="781"/>
      <c r="F45" s="782"/>
      <c r="G45" s="782"/>
      <c r="H45" s="783"/>
      <c r="I45" s="670">
        <f>I46+I47</f>
        <v>4</v>
      </c>
      <c r="J45" s="671">
        <f>J46+J47</f>
        <v>120</v>
      </c>
      <c r="K45" s="672">
        <f>K46+K47</f>
        <v>48</v>
      </c>
      <c r="L45" s="672">
        <f>L46+L47</f>
        <v>24</v>
      </c>
      <c r="M45" s="672">
        <f>M46+M47</f>
        <v>24</v>
      </c>
      <c r="N45" s="672"/>
      <c r="O45" s="673">
        <f>O46+O47</f>
        <v>72</v>
      </c>
      <c r="P45" s="674"/>
      <c r="Q45" s="675"/>
      <c r="R45" s="676"/>
      <c r="S45" s="677"/>
      <c r="T45" s="678"/>
      <c r="U45" s="679"/>
      <c r="V45" s="680"/>
      <c r="W45" s="680"/>
      <c r="X45" s="680"/>
      <c r="Y45" s="680"/>
      <c r="Z45" s="680"/>
      <c r="AA45" s="680"/>
      <c r="AB45" s="680"/>
      <c r="AC45" s="680"/>
      <c r="AD45" s="680"/>
      <c r="AE45" s="680"/>
      <c r="AF45" s="680"/>
      <c r="AG45" s="680"/>
      <c r="AH45" s="680"/>
      <c r="AI45" s="680"/>
      <c r="AJ45" s="680"/>
      <c r="AK45" s="680"/>
      <c r="AL45" s="680"/>
      <c r="AM45" s="680"/>
      <c r="AN45" s="680"/>
      <c r="AO45" s="680"/>
      <c r="AP45" s="680"/>
      <c r="AQ45" s="680"/>
      <c r="AR45" s="680"/>
      <c r="AS45" s="680"/>
      <c r="AT45" s="680"/>
      <c r="AU45" s="680"/>
      <c r="AV45" s="680"/>
      <c r="AW45" s="681"/>
      <c r="AX45" s="682"/>
    </row>
    <row r="46" spans="3:54" s="696" customFormat="1" ht="33" customHeight="1" hidden="1">
      <c r="C46" s="683" t="s">
        <v>280</v>
      </c>
      <c r="D46" s="752" t="s">
        <v>322</v>
      </c>
      <c r="E46" s="790"/>
      <c r="F46" s="684"/>
      <c r="G46" s="684"/>
      <c r="H46" s="685"/>
      <c r="I46" s="686">
        <v>2.5</v>
      </c>
      <c r="J46" s="687">
        <f aca="true" t="shared" si="11" ref="J46:J52">I46*30</f>
        <v>75</v>
      </c>
      <c r="K46" s="688">
        <f>M46+L46</f>
        <v>30</v>
      </c>
      <c r="L46" s="688">
        <v>15</v>
      </c>
      <c r="M46" s="688">
        <v>15</v>
      </c>
      <c r="N46" s="688"/>
      <c r="O46" s="689">
        <f>J46-K46</f>
        <v>45</v>
      </c>
      <c r="P46" s="1044">
        <v>2</v>
      </c>
      <c r="Q46" s="690"/>
      <c r="R46" s="691"/>
      <c r="S46" s="687"/>
      <c r="T46" s="688"/>
      <c r="U46" s="692"/>
      <c r="V46" s="693"/>
      <c r="W46" s="693"/>
      <c r="X46" s="693"/>
      <c r="Y46" s="693"/>
      <c r="Z46" s="693"/>
      <c r="AA46" s="693"/>
      <c r="AB46" s="693"/>
      <c r="AC46" s="693"/>
      <c r="AD46" s="693"/>
      <c r="AE46" s="693"/>
      <c r="AF46" s="693"/>
      <c r="AG46" s="693"/>
      <c r="AH46" s="693"/>
      <c r="AI46" s="693"/>
      <c r="AJ46" s="693"/>
      <c r="AK46" s="693"/>
      <c r="AL46" s="693"/>
      <c r="AM46" s="693"/>
      <c r="AN46" s="693"/>
      <c r="AO46" s="693"/>
      <c r="AP46" s="693"/>
      <c r="AQ46" s="693"/>
      <c r="AR46" s="693"/>
      <c r="AS46" s="693"/>
      <c r="AT46" s="693"/>
      <c r="AU46" s="693"/>
      <c r="AV46" s="693"/>
      <c r="AW46" s="694"/>
      <c r="AX46" s="695">
        <f aca="true" t="shared" si="12" ref="AX46:AX63">K46/J46</f>
        <v>0.4</v>
      </c>
      <c r="BB46" s="1008">
        <f>I45+I51+I53+I58+I60</f>
        <v>22.5</v>
      </c>
    </row>
    <row r="47" spans="3:54" s="696" customFormat="1" ht="31.5" hidden="1" thickBot="1">
      <c r="C47" s="683" t="s">
        <v>281</v>
      </c>
      <c r="D47" s="752" t="s">
        <v>323</v>
      </c>
      <c r="E47" s="687">
        <v>2</v>
      </c>
      <c r="F47" s="688"/>
      <c r="G47" s="688"/>
      <c r="H47" s="697"/>
      <c r="I47" s="686">
        <v>1.5</v>
      </c>
      <c r="J47" s="687">
        <f t="shared" si="11"/>
        <v>45</v>
      </c>
      <c r="K47" s="688">
        <f>M47+L47</f>
        <v>18</v>
      </c>
      <c r="L47" s="688">
        <v>9</v>
      </c>
      <c r="M47" s="688">
        <v>9</v>
      </c>
      <c r="N47" s="688"/>
      <c r="O47" s="689">
        <f>J47-K47</f>
        <v>27</v>
      </c>
      <c r="P47" s="698"/>
      <c r="Q47" s="1058">
        <v>1</v>
      </c>
      <c r="R47" s="1059">
        <v>1</v>
      </c>
      <c r="S47" s="700"/>
      <c r="T47" s="701"/>
      <c r="U47" s="701"/>
      <c r="V47" s="693"/>
      <c r="W47" s="693"/>
      <c r="X47" s="693"/>
      <c r="Y47" s="693"/>
      <c r="Z47" s="693"/>
      <c r="AA47" s="693"/>
      <c r="AB47" s="693"/>
      <c r="AC47" s="693"/>
      <c r="AD47" s="693"/>
      <c r="AE47" s="693"/>
      <c r="AF47" s="693"/>
      <c r="AG47" s="693"/>
      <c r="AH47" s="693"/>
      <c r="AI47" s="693"/>
      <c r="AJ47" s="693"/>
      <c r="AK47" s="693"/>
      <c r="AL47" s="693"/>
      <c r="AM47" s="693"/>
      <c r="AN47" s="693"/>
      <c r="AO47" s="693"/>
      <c r="AP47" s="693"/>
      <c r="AQ47" s="693"/>
      <c r="AR47" s="693"/>
      <c r="AS47" s="693"/>
      <c r="AT47" s="693"/>
      <c r="AU47" s="693"/>
      <c r="AV47" s="693"/>
      <c r="AW47" s="694"/>
      <c r="AX47" s="695">
        <f t="shared" si="12"/>
        <v>0.4</v>
      </c>
      <c r="BB47" s="1008">
        <f>I48+I52+I57+I59+I63</f>
        <v>22.5</v>
      </c>
    </row>
    <row r="48" spans="3:50" s="696" customFormat="1" ht="31.5" hidden="1" thickBot="1">
      <c r="C48" s="721" t="s">
        <v>243</v>
      </c>
      <c r="D48" s="780" t="s">
        <v>262</v>
      </c>
      <c r="E48" s="723"/>
      <c r="F48" s="305"/>
      <c r="G48" s="305"/>
      <c r="H48" s="758"/>
      <c r="I48" s="759">
        <f>I49+I50</f>
        <v>7.5</v>
      </c>
      <c r="J48" s="766">
        <f t="shared" si="11"/>
        <v>225</v>
      </c>
      <c r="K48" s="762">
        <f>SUM(K49:K50)</f>
        <v>78</v>
      </c>
      <c r="L48" s="762">
        <f>SUM(L49:L50)</f>
        <v>30</v>
      </c>
      <c r="M48" s="762">
        <f>SUM(M49:M50)</f>
        <v>0</v>
      </c>
      <c r="N48" s="762">
        <f>SUM(N49:N50)</f>
        <v>48</v>
      </c>
      <c r="O48" s="774">
        <f>SUM(O49:O50)</f>
        <v>147</v>
      </c>
      <c r="P48" s="592"/>
      <c r="Q48" s="591"/>
      <c r="R48" s="777"/>
      <c r="S48" s="652"/>
      <c r="T48" s="583"/>
      <c r="U48" s="583"/>
      <c r="V48" s="583"/>
      <c r="W48" s="583"/>
      <c r="X48" s="583"/>
      <c r="Y48" s="583"/>
      <c r="Z48" s="583"/>
      <c r="AA48" s="583"/>
      <c r="AB48" s="583"/>
      <c r="AC48" s="583"/>
      <c r="AD48" s="583"/>
      <c r="AE48" s="583"/>
      <c r="AF48" s="583"/>
      <c r="AG48" s="583"/>
      <c r="AH48" s="583"/>
      <c r="AI48" s="583"/>
      <c r="AJ48" s="583"/>
      <c r="AK48" s="583"/>
      <c r="AL48" s="583"/>
      <c r="AM48" s="583"/>
      <c r="AN48" s="583"/>
      <c r="AO48" s="583"/>
      <c r="AP48" s="583"/>
      <c r="AQ48" s="583"/>
      <c r="AR48" s="583"/>
      <c r="AS48" s="583"/>
      <c r="AT48" s="583"/>
      <c r="AU48" s="583"/>
      <c r="AV48" s="583"/>
      <c r="AW48" s="584"/>
      <c r="AX48" s="695">
        <f t="shared" si="12"/>
        <v>0.3466666666666667</v>
      </c>
    </row>
    <row r="49" spans="3:50" s="696" customFormat="1" ht="31.5" hidden="1" thickBot="1">
      <c r="C49" s="594" t="s">
        <v>282</v>
      </c>
      <c r="D49" s="984" t="s">
        <v>262</v>
      </c>
      <c r="E49" s="985">
        <v>1</v>
      </c>
      <c r="F49" s="986"/>
      <c r="G49" s="986"/>
      <c r="H49" s="987"/>
      <c r="I49" s="1030">
        <v>6</v>
      </c>
      <c r="J49" s="768">
        <f t="shared" si="11"/>
        <v>180</v>
      </c>
      <c r="K49" s="591">
        <f>SUM(L49+M49+N49)</f>
        <v>60</v>
      </c>
      <c r="L49" s="591">
        <v>30</v>
      </c>
      <c r="M49" s="591"/>
      <c r="N49" s="591">
        <v>30</v>
      </c>
      <c r="O49" s="772">
        <f>J49-K49</f>
        <v>120</v>
      </c>
      <c r="P49" s="1045">
        <f>K49/15</f>
        <v>4</v>
      </c>
      <c r="Q49" s="725"/>
      <c r="R49" s="726"/>
      <c r="S49" s="776"/>
      <c r="T49" s="583"/>
      <c r="U49" s="583"/>
      <c r="V49" s="583"/>
      <c r="W49" s="583"/>
      <c r="X49" s="583"/>
      <c r="Y49" s="583"/>
      <c r="Z49" s="583"/>
      <c r="AA49" s="583"/>
      <c r="AB49" s="583"/>
      <c r="AC49" s="583"/>
      <c r="AD49" s="583"/>
      <c r="AE49" s="583"/>
      <c r="AF49" s="583"/>
      <c r="AG49" s="583"/>
      <c r="AH49" s="583"/>
      <c r="AI49" s="583"/>
      <c r="AJ49" s="583"/>
      <c r="AK49" s="583"/>
      <c r="AL49" s="583"/>
      <c r="AM49" s="583"/>
      <c r="AN49" s="583"/>
      <c r="AO49" s="583"/>
      <c r="AP49" s="583"/>
      <c r="AQ49" s="583"/>
      <c r="AR49" s="583"/>
      <c r="AS49" s="583"/>
      <c r="AT49" s="583"/>
      <c r="AU49" s="583"/>
      <c r="AV49" s="583"/>
      <c r="AW49" s="584"/>
      <c r="AX49" s="695">
        <f t="shared" si="12"/>
        <v>0.3333333333333333</v>
      </c>
    </row>
    <row r="50" spans="3:50" s="696" customFormat="1" ht="39" customHeight="1" hidden="1">
      <c r="C50" s="594" t="s">
        <v>283</v>
      </c>
      <c r="D50" s="984" t="s">
        <v>263</v>
      </c>
      <c r="E50" s="993"/>
      <c r="F50" s="994"/>
      <c r="G50" s="994" t="s">
        <v>279</v>
      </c>
      <c r="H50" s="995"/>
      <c r="I50" s="996">
        <v>1.5</v>
      </c>
      <c r="J50" s="768">
        <f t="shared" si="11"/>
        <v>45</v>
      </c>
      <c r="K50" s="591">
        <f>L50+M50+N50</f>
        <v>18</v>
      </c>
      <c r="L50" s="591"/>
      <c r="M50" s="591"/>
      <c r="N50" s="591">
        <v>18</v>
      </c>
      <c r="O50" s="772">
        <f>J50-K50</f>
        <v>27</v>
      </c>
      <c r="P50" s="724"/>
      <c r="Q50" s="1060">
        <v>1</v>
      </c>
      <c r="R50" s="1061">
        <v>1</v>
      </c>
      <c r="S50" s="776"/>
      <c r="T50" s="583"/>
      <c r="U50" s="583"/>
      <c r="V50" s="583"/>
      <c r="W50" s="583"/>
      <c r="X50" s="583"/>
      <c r="Y50" s="583"/>
      <c r="Z50" s="583"/>
      <c r="AA50" s="583"/>
      <c r="AB50" s="583"/>
      <c r="AC50" s="583"/>
      <c r="AD50" s="583"/>
      <c r="AE50" s="583"/>
      <c r="AF50" s="583"/>
      <c r="AG50" s="583"/>
      <c r="AH50" s="583"/>
      <c r="AI50" s="583"/>
      <c r="AJ50" s="583"/>
      <c r="AK50" s="583"/>
      <c r="AL50" s="583"/>
      <c r="AM50" s="583"/>
      <c r="AN50" s="583"/>
      <c r="AO50" s="583"/>
      <c r="AP50" s="583"/>
      <c r="AQ50" s="583"/>
      <c r="AR50" s="583"/>
      <c r="AS50" s="583"/>
      <c r="AT50" s="583"/>
      <c r="AU50" s="583"/>
      <c r="AV50" s="583"/>
      <c r="AW50" s="584"/>
      <c r="AX50" s="695">
        <f t="shared" si="12"/>
        <v>0.4</v>
      </c>
    </row>
    <row r="51" spans="3:50" s="696" customFormat="1" ht="34.5" customHeight="1" hidden="1">
      <c r="C51" s="683" t="s">
        <v>244</v>
      </c>
      <c r="D51" s="755" t="s">
        <v>276</v>
      </c>
      <c r="E51" s="687"/>
      <c r="F51" s="688">
        <v>2</v>
      </c>
      <c r="G51" s="688"/>
      <c r="H51" s="785"/>
      <c r="I51" s="637">
        <v>4</v>
      </c>
      <c r="J51" s="967">
        <f t="shared" si="11"/>
        <v>120</v>
      </c>
      <c r="K51" s="968">
        <f>L51+M51+N51</f>
        <v>36</v>
      </c>
      <c r="L51" s="968">
        <v>18</v>
      </c>
      <c r="M51" s="968"/>
      <c r="N51" s="968">
        <v>18</v>
      </c>
      <c r="O51" s="969">
        <v>54</v>
      </c>
      <c r="P51" s="970"/>
      <c r="Q51" s="1062">
        <v>2</v>
      </c>
      <c r="R51" s="1063">
        <v>2</v>
      </c>
      <c r="S51" s="700"/>
      <c r="T51" s="701"/>
      <c r="U51" s="701"/>
      <c r="V51" s="693"/>
      <c r="W51" s="693"/>
      <c r="X51" s="693"/>
      <c r="Y51" s="693"/>
      <c r="Z51" s="693"/>
      <c r="AA51" s="693"/>
      <c r="AB51" s="693"/>
      <c r="AC51" s="693"/>
      <c r="AD51" s="693"/>
      <c r="AE51" s="693"/>
      <c r="AF51" s="693"/>
      <c r="AG51" s="693"/>
      <c r="AH51" s="693"/>
      <c r="AI51" s="693"/>
      <c r="AJ51" s="693"/>
      <c r="AK51" s="693"/>
      <c r="AL51" s="693"/>
      <c r="AM51" s="693"/>
      <c r="AN51" s="693"/>
      <c r="AO51" s="693"/>
      <c r="AP51" s="693"/>
      <c r="AQ51" s="693"/>
      <c r="AR51" s="693"/>
      <c r="AS51" s="693"/>
      <c r="AT51" s="693"/>
      <c r="AU51" s="693"/>
      <c r="AV51" s="693"/>
      <c r="AW51" s="694"/>
      <c r="AX51" s="695">
        <f t="shared" si="12"/>
        <v>0.3</v>
      </c>
    </row>
    <row r="52" spans="3:50" s="696" customFormat="1" ht="39" customHeight="1" hidden="1">
      <c r="C52" s="594" t="s">
        <v>273</v>
      </c>
      <c r="D52" s="988" t="s">
        <v>296</v>
      </c>
      <c r="E52" s="989"/>
      <c r="F52" s="990">
        <v>2</v>
      </c>
      <c r="G52" s="990"/>
      <c r="H52" s="991"/>
      <c r="I52" s="992">
        <v>3.5</v>
      </c>
      <c r="J52" s="766">
        <f t="shared" si="11"/>
        <v>105</v>
      </c>
      <c r="K52" s="595">
        <f>L52+M52+N52</f>
        <v>36</v>
      </c>
      <c r="L52" s="595">
        <v>18</v>
      </c>
      <c r="M52" s="595"/>
      <c r="N52" s="595">
        <v>18</v>
      </c>
      <c r="O52" s="771">
        <f>J52-K52</f>
        <v>69</v>
      </c>
      <c r="P52" s="592"/>
      <c r="Q52" s="1064">
        <v>2</v>
      </c>
      <c r="R52" s="1065">
        <v>2</v>
      </c>
      <c r="S52" s="652"/>
      <c r="T52" s="583"/>
      <c r="U52" s="583"/>
      <c r="V52" s="583"/>
      <c r="W52" s="583"/>
      <c r="X52" s="583"/>
      <c r="Y52" s="583"/>
      <c r="Z52" s="583"/>
      <c r="AA52" s="583"/>
      <c r="AB52" s="583"/>
      <c r="AC52" s="583"/>
      <c r="AD52" s="583"/>
      <c r="AE52" s="583"/>
      <c r="AF52" s="583"/>
      <c r="AG52" s="583"/>
      <c r="AH52" s="583"/>
      <c r="AI52" s="583"/>
      <c r="AJ52" s="583"/>
      <c r="AK52" s="583"/>
      <c r="AL52" s="583"/>
      <c r="AM52" s="583"/>
      <c r="AN52" s="583"/>
      <c r="AO52" s="583"/>
      <c r="AP52" s="583"/>
      <c r="AQ52" s="583"/>
      <c r="AR52" s="583"/>
      <c r="AS52" s="583"/>
      <c r="AT52" s="583"/>
      <c r="AU52" s="583"/>
      <c r="AV52" s="583"/>
      <c r="AW52" s="584"/>
      <c r="AX52" s="695">
        <f t="shared" si="12"/>
        <v>0.34285714285714286</v>
      </c>
    </row>
    <row r="53" spans="3:50" s="696" customFormat="1" ht="19.5" customHeight="1" hidden="1">
      <c r="C53" s="683" t="s">
        <v>274</v>
      </c>
      <c r="D53" s="753" t="s">
        <v>267</v>
      </c>
      <c r="E53" s="784"/>
      <c r="F53" s="688"/>
      <c r="G53" s="688"/>
      <c r="H53" s="689"/>
      <c r="I53" s="1002">
        <f>I54+I55+I56</f>
        <v>7.5</v>
      </c>
      <c r="J53" s="704">
        <f aca="true" t="shared" si="13" ref="J53:O53">J54+J55+J56</f>
        <v>225</v>
      </c>
      <c r="K53" s="705">
        <f t="shared" si="13"/>
        <v>81</v>
      </c>
      <c r="L53" s="705">
        <f t="shared" si="13"/>
        <v>39</v>
      </c>
      <c r="M53" s="705">
        <f t="shared" si="13"/>
        <v>0</v>
      </c>
      <c r="N53" s="705">
        <f t="shared" si="13"/>
        <v>42</v>
      </c>
      <c r="O53" s="706">
        <f t="shared" si="13"/>
        <v>159</v>
      </c>
      <c r="P53" s="707"/>
      <c r="Q53" s="708"/>
      <c r="R53" s="709"/>
      <c r="S53" s="687"/>
      <c r="T53" s="688"/>
      <c r="U53" s="688"/>
      <c r="V53" s="693"/>
      <c r="W53" s="693"/>
      <c r="X53" s="693"/>
      <c r="Y53" s="693"/>
      <c r="Z53" s="693"/>
      <c r="AA53" s="693"/>
      <c r="AB53" s="693"/>
      <c r="AC53" s="693"/>
      <c r="AD53" s="693"/>
      <c r="AE53" s="693"/>
      <c r="AF53" s="693"/>
      <c r="AG53" s="693"/>
      <c r="AH53" s="693"/>
      <c r="AI53" s="693"/>
      <c r="AJ53" s="693"/>
      <c r="AK53" s="693"/>
      <c r="AL53" s="693"/>
      <c r="AM53" s="693"/>
      <c r="AN53" s="693"/>
      <c r="AO53" s="693"/>
      <c r="AP53" s="693"/>
      <c r="AQ53" s="693"/>
      <c r="AR53" s="693"/>
      <c r="AS53" s="693"/>
      <c r="AT53" s="693"/>
      <c r="AU53" s="693"/>
      <c r="AV53" s="693"/>
      <c r="AW53" s="694"/>
      <c r="AX53" s="695">
        <f t="shared" si="12"/>
        <v>0.36</v>
      </c>
    </row>
    <row r="54" spans="3:53" s="696" customFormat="1" ht="26.25" customHeight="1" hidden="1">
      <c r="C54" s="683" t="s">
        <v>308</v>
      </c>
      <c r="D54" s="754" t="s">
        <v>267</v>
      </c>
      <c r="E54" s="784"/>
      <c r="F54" s="688"/>
      <c r="G54" s="688"/>
      <c r="H54" s="689"/>
      <c r="I54" s="1003">
        <v>4.5</v>
      </c>
      <c r="J54" s="687">
        <f>I54*30</f>
        <v>135</v>
      </c>
      <c r="K54" s="688">
        <f>L54+N54</f>
        <v>45</v>
      </c>
      <c r="L54" s="688">
        <v>30</v>
      </c>
      <c r="M54" s="688"/>
      <c r="N54" s="688">
        <v>15</v>
      </c>
      <c r="O54" s="689">
        <f>J54-K54</f>
        <v>90</v>
      </c>
      <c r="P54" s="1046">
        <v>3</v>
      </c>
      <c r="Q54" s="708"/>
      <c r="R54" s="709"/>
      <c r="S54" s="687"/>
      <c r="T54" s="688"/>
      <c r="U54" s="688"/>
      <c r="V54" s="693"/>
      <c r="W54" s="693"/>
      <c r="X54" s="693"/>
      <c r="Y54" s="693"/>
      <c r="Z54" s="693"/>
      <c r="AA54" s="693"/>
      <c r="AB54" s="693"/>
      <c r="AC54" s="693"/>
      <c r="AD54" s="693"/>
      <c r="AE54" s="693"/>
      <c r="AF54" s="693"/>
      <c r="AG54" s="693"/>
      <c r="AH54" s="693"/>
      <c r="AI54" s="693"/>
      <c r="AJ54" s="693"/>
      <c r="AK54" s="693"/>
      <c r="AL54" s="693"/>
      <c r="AM54" s="693"/>
      <c r="AN54" s="693"/>
      <c r="AO54" s="693"/>
      <c r="AP54" s="693"/>
      <c r="AQ54" s="693"/>
      <c r="AR54" s="693"/>
      <c r="AS54" s="693"/>
      <c r="AT54" s="693"/>
      <c r="AU54" s="693"/>
      <c r="AV54" s="693"/>
      <c r="AW54" s="694"/>
      <c r="AX54" s="695">
        <f t="shared" si="12"/>
        <v>0.3333333333333333</v>
      </c>
      <c r="BA54" s="696" t="e">
        <f>Q47+Q55+#REF!+#REF!+Q62</f>
        <v>#REF!</v>
      </c>
    </row>
    <row r="55" spans="3:50" s="696" customFormat="1" ht="26.25" customHeight="1" hidden="1">
      <c r="C55" s="683" t="s">
        <v>309</v>
      </c>
      <c r="D55" s="754" t="s">
        <v>267</v>
      </c>
      <c r="E55" s="687">
        <v>2</v>
      </c>
      <c r="F55" s="688"/>
      <c r="G55" s="688"/>
      <c r="H55" s="785"/>
      <c r="I55" s="1003">
        <v>1.5</v>
      </c>
      <c r="J55" s="687">
        <f>I55*30</f>
        <v>45</v>
      </c>
      <c r="K55" s="688">
        <f>L55+N55</f>
        <v>18</v>
      </c>
      <c r="L55" s="688">
        <v>9</v>
      </c>
      <c r="M55" s="688"/>
      <c r="N55" s="688">
        <v>9</v>
      </c>
      <c r="O55" s="689">
        <v>48</v>
      </c>
      <c r="P55" s="698"/>
      <c r="Q55" s="1066">
        <v>1</v>
      </c>
      <c r="R55" s="1067">
        <v>1</v>
      </c>
      <c r="S55" s="700"/>
      <c r="T55" s="701"/>
      <c r="U55" s="701"/>
      <c r="V55" s="693"/>
      <c r="W55" s="693"/>
      <c r="X55" s="693"/>
      <c r="Y55" s="693"/>
      <c r="Z55" s="693"/>
      <c r="AA55" s="693"/>
      <c r="AB55" s="693"/>
      <c r="AC55" s="693"/>
      <c r="AD55" s="693"/>
      <c r="AE55" s="693"/>
      <c r="AF55" s="693"/>
      <c r="AG55" s="693"/>
      <c r="AH55" s="693"/>
      <c r="AI55" s="693"/>
      <c r="AJ55" s="693"/>
      <c r="AK55" s="693"/>
      <c r="AL55" s="693"/>
      <c r="AM55" s="693"/>
      <c r="AN55" s="693"/>
      <c r="AO55" s="693"/>
      <c r="AP55" s="693"/>
      <c r="AQ55" s="693"/>
      <c r="AR55" s="693"/>
      <c r="AS55" s="693"/>
      <c r="AT55" s="693"/>
      <c r="AU55" s="693"/>
      <c r="AV55" s="693"/>
      <c r="AW55" s="694"/>
      <c r="AX55" s="695">
        <f t="shared" si="12"/>
        <v>0.4</v>
      </c>
    </row>
    <row r="56" spans="3:50" s="696" customFormat="1" ht="25.5" customHeight="1" hidden="1">
      <c r="C56" s="683" t="s">
        <v>310</v>
      </c>
      <c r="D56" s="754" t="s">
        <v>268</v>
      </c>
      <c r="E56" s="687"/>
      <c r="F56" s="688"/>
      <c r="G56" s="688">
        <v>2</v>
      </c>
      <c r="H56" s="785"/>
      <c r="I56" s="686">
        <v>1.5</v>
      </c>
      <c r="J56" s="687">
        <f>I56*30</f>
        <v>45</v>
      </c>
      <c r="K56" s="688">
        <f>L56+N56</f>
        <v>18</v>
      </c>
      <c r="L56" s="688"/>
      <c r="M56" s="688"/>
      <c r="N56" s="688">
        <v>18</v>
      </c>
      <c r="O56" s="689">
        <v>21</v>
      </c>
      <c r="P56" s="711"/>
      <c r="Q56" s="1068">
        <v>1</v>
      </c>
      <c r="R56" s="1069">
        <v>1</v>
      </c>
      <c r="S56" s="700"/>
      <c r="T56" s="701"/>
      <c r="U56" s="701"/>
      <c r="V56" s="693"/>
      <c r="W56" s="693"/>
      <c r="X56" s="693"/>
      <c r="Y56" s="693"/>
      <c r="Z56" s="693"/>
      <c r="AA56" s="693"/>
      <c r="AB56" s="693"/>
      <c r="AC56" s="693"/>
      <c r="AD56" s="693"/>
      <c r="AE56" s="693"/>
      <c r="AF56" s="693"/>
      <c r="AG56" s="693"/>
      <c r="AH56" s="693"/>
      <c r="AI56" s="693"/>
      <c r="AJ56" s="693"/>
      <c r="AK56" s="693"/>
      <c r="AL56" s="693"/>
      <c r="AM56" s="693"/>
      <c r="AN56" s="693"/>
      <c r="AO56" s="693"/>
      <c r="AP56" s="693"/>
      <c r="AQ56" s="693"/>
      <c r="AR56" s="693"/>
      <c r="AS56" s="693"/>
      <c r="AT56" s="693"/>
      <c r="AU56" s="693"/>
      <c r="AV56" s="693"/>
      <c r="AW56" s="694"/>
      <c r="AX56" s="695">
        <f t="shared" si="12"/>
        <v>0.4</v>
      </c>
    </row>
    <row r="57" spans="3:50" s="696" customFormat="1" ht="33" customHeight="1" hidden="1">
      <c r="C57" s="594" t="s">
        <v>284</v>
      </c>
      <c r="D57" s="988" t="s">
        <v>278</v>
      </c>
      <c r="E57" s="989">
        <v>2</v>
      </c>
      <c r="F57" s="990"/>
      <c r="G57" s="990"/>
      <c r="H57" s="991"/>
      <c r="I57" s="992">
        <v>3.5</v>
      </c>
      <c r="J57" s="766">
        <f>I57*30</f>
        <v>105</v>
      </c>
      <c r="K57" s="595">
        <f>SUM(L57:N57)</f>
        <v>36</v>
      </c>
      <c r="L57" s="595">
        <v>18</v>
      </c>
      <c r="M57" s="595">
        <v>18</v>
      </c>
      <c r="N57" s="595"/>
      <c r="O57" s="771">
        <f>J57-K57</f>
        <v>69</v>
      </c>
      <c r="P57" s="592"/>
      <c r="Q57" s="1064">
        <v>2</v>
      </c>
      <c r="R57" s="1065">
        <v>2</v>
      </c>
      <c r="S57" s="652"/>
      <c r="T57" s="583"/>
      <c r="U57" s="583"/>
      <c r="V57" s="583"/>
      <c r="W57" s="583"/>
      <c r="X57" s="583"/>
      <c r="Y57" s="583"/>
      <c r="Z57" s="583"/>
      <c r="AA57" s="583"/>
      <c r="AB57" s="583"/>
      <c r="AC57" s="583"/>
      <c r="AD57" s="583"/>
      <c r="AE57" s="583"/>
      <c r="AF57" s="583"/>
      <c r="AG57" s="583"/>
      <c r="AH57" s="583"/>
      <c r="AI57" s="583"/>
      <c r="AJ57" s="583"/>
      <c r="AK57" s="583"/>
      <c r="AL57" s="583"/>
      <c r="AM57" s="583"/>
      <c r="AN57" s="583"/>
      <c r="AO57" s="583"/>
      <c r="AP57" s="583"/>
      <c r="AQ57" s="583"/>
      <c r="AR57" s="583"/>
      <c r="AS57" s="583"/>
      <c r="AT57" s="583"/>
      <c r="AU57" s="583"/>
      <c r="AV57" s="583"/>
      <c r="AW57" s="584"/>
      <c r="AX57" s="695">
        <f t="shared" si="12"/>
        <v>0.34285714285714286</v>
      </c>
    </row>
    <row r="58" spans="3:50" s="696" customFormat="1" ht="33" customHeight="1" hidden="1">
      <c r="C58" s="683" t="s">
        <v>285</v>
      </c>
      <c r="D58" s="755" t="s">
        <v>269</v>
      </c>
      <c r="E58" s="687"/>
      <c r="F58" s="688">
        <v>2</v>
      </c>
      <c r="G58" s="688"/>
      <c r="H58" s="785"/>
      <c r="I58" s="703">
        <v>3</v>
      </c>
      <c r="J58" s="638">
        <v>90</v>
      </c>
      <c r="K58" s="692">
        <v>36</v>
      </c>
      <c r="L58" s="692">
        <v>18</v>
      </c>
      <c r="M58" s="692"/>
      <c r="N58" s="692">
        <v>18</v>
      </c>
      <c r="O58" s="702">
        <v>54</v>
      </c>
      <c r="P58" s="711"/>
      <c r="Q58" s="1068">
        <v>2</v>
      </c>
      <c r="R58" s="1069">
        <v>2</v>
      </c>
      <c r="S58" s="700"/>
      <c r="T58" s="701"/>
      <c r="U58" s="701"/>
      <c r="V58" s="693"/>
      <c r="W58" s="693"/>
      <c r="X58" s="693"/>
      <c r="Y58" s="693"/>
      <c r="Z58" s="693"/>
      <c r="AA58" s="693"/>
      <c r="AB58" s="693"/>
      <c r="AC58" s="693"/>
      <c r="AD58" s="693"/>
      <c r="AE58" s="693"/>
      <c r="AF58" s="693"/>
      <c r="AG58" s="693"/>
      <c r="AH58" s="693"/>
      <c r="AI58" s="693"/>
      <c r="AJ58" s="693"/>
      <c r="AK58" s="693"/>
      <c r="AL58" s="693"/>
      <c r="AM58" s="693"/>
      <c r="AN58" s="693"/>
      <c r="AO58" s="693"/>
      <c r="AP58" s="693"/>
      <c r="AQ58" s="693"/>
      <c r="AR58" s="693"/>
      <c r="AS58" s="693"/>
      <c r="AT58" s="693"/>
      <c r="AU58" s="693"/>
      <c r="AV58" s="693"/>
      <c r="AW58" s="694"/>
      <c r="AX58" s="695">
        <f t="shared" si="12"/>
        <v>0.4</v>
      </c>
    </row>
    <row r="59" spans="3:50" s="696" customFormat="1" ht="33" customHeight="1" hidden="1">
      <c r="C59" s="721" t="s">
        <v>286</v>
      </c>
      <c r="D59" s="997" t="s">
        <v>277</v>
      </c>
      <c r="E59" s="998"/>
      <c r="F59" s="999">
        <v>2</v>
      </c>
      <c r="G59" s="999"/>
      <c r="H59" s="1000"/>
      <c r="I59" s="1001">
        <v>3.5</v>
      </c>
      <c r="J59" s="767">
        <f>I59*30</f>
        <v>105</v>
      </c>
      <c r="K59" s="722">
        <f>SUM(L59:N59)</f>
        <v>36</v>
      </c>
      <c r="L59" s="761">
        <v>18</v>
      </c>
      <c r="M59" s="761"/>
      <c r="N59" s="761">
        <v>18</v>
      </c>
      <c r="O59" s="773">
        <f>J59-K59</f>
        <v>69</v>
      </c>
      <c r="P59" s="718"/>
      <c r="Q59" s="1070">
        <v>2</v>
      </c>
      <c r="R59" s="1061">
        <v>2</v>
      </c>
      <c r="S59" s="775"/>
      <c r="T59" s="586"/>
      <c r="U59" s="586"/>
      <c r="V59" s="586"/>
      <c r="W59" s="586"/>
      <c r="X59" s="586"/>
      <c r="Y59" s="586"/>
      <c r="Z59" s="586"/>
      <c r="AA59" s="586"/>
      <c r="AB59" s="586"/>
      <c r="AC59" s="586"/>
      <c r="AD59" s="586"/>
      <c r="AE59" s="586"/>
      <c r="AF59" s="586"/>
      <c r="AG59" s="586"/>
      <c r="AH59" s="586"/>
      <c r="AI59" s="586"/>
      <c r="AJ59" s="586"/>
      <c r="AK59" s="586"/>
      <c r="AL59" s="586"/>
      <c r="AM59" s="586"/>
      <c r="AN59" s="586"/>
      <c r="AO59" s="586"/>
      <c r="AP59" s="586"/>
      <c r="AQ59" s="586"/>
      <c r="AR59" s="586"/>
      <c r="AS59" s="586"/>
      <c r="AT59" s="586"/>
      <c r="AU59" s="586"/>
      <c r="AV59" s="586"/>
      <c r="AW59" s="589"/>
      <c r="AX59" s="695">
        <f t="shared" si="12"/>
        <v>0.34285714285714286</v>
      </c>
    </row>
    <row r="60" spans="3:50" s="696" customFormat="1" ht="33" customHeight="1" hidden="1">
      <c r="C60" s="683" t="s">
        <v>287</v>
      </c>
      <c r="D60" s="755" t="s">
        <v>270</v>
      </c>
      <c r="E60" s="687"/>
      <c r="F60" s="688"/>
      <c r="G60" s="688"/>
      <c r="H60" s="785"/>
      <c r="I60" s="703">
        <f>I61+I62</f>
        <v>4</v>
      </c>
      <c r="J60" s="704">
        <f aca="true" t="shared" si="14" ref="J60:O60">J61+J62</f>
        <v>120</v>
      </c>
      <c r="K60" s="705">
        <f t="shared" si="14"/>
        <v>48</v>
      </c>
      <c r="L60" s="705">
        <f t="shared" si="14"/>
        <v>15</v>
      </c>
      <c r="M60" s="705">
        <f t="shared" si="14"/>
        <v>0</v>
      </c>
      <c r="N60" s="705">
        <f t="shared" si="14"/>
        <v>33</v>
      </c>
      <c r="O60" s="706">
        <f t="shared" si="14"/>
        <v>72</v>
      </c>
      <c r="P60" s="711"/>
      <c r="Q60" s="712"/>
      <c r="R60" s="713"/>
      <c r="S60" s="700"/>
      <c r="T60" s="701"/>
      <c r="U60" s="701"/>
      <c r="V60" s="693"/>
      <c r="W60" s="693"/>
      <c r="X60" s="693"/>
      <c r="Y60" s="693"/>
      <c r="Z60" s="693"/>
      <c r="AA60" s="693"/>
      <c r="AB60" s="693"/>
      <c r="AC60" s="693"/>
      <c r="AD60" s="693"/>
      <c r="AE60" s="693"/>
      <c r="AF60" s="693"/>
      <c r="AG60" s="693"/>
      <c r="AH60" s="693"/>
      <c r="AI60" s="693"/>
      <c r="AJ60" s="693"/>
      <c r="AK60" s="693"/>
      <c r="AL60" s="693"/>
      <c r="AM60" s="693"/>
      <c r="AN60" s="693"/>
      <c r="AO60" s="693"/>
      <c r="AP60" s="693"/>
      <c r="AQ60" s="693"/>
      <c r="AR60" s="693"/>
      <c r="AS60" s="693"/>
      <c r="AT60" s="693"/>
      <c r="AU60" s="693"/>
      <c r="AV60" s="693"/>
      <c r="AW60" s="694"/>
      <c r="AX60" s="695">
        <f t="shared" si="12"/>
        <v>0.4</v>
      </c>
    </row>
    <row r="61" spans="3:50" s="696" customFormat="1" ht="33" customHeight="1" hidden="1">
      <c r="C61" s="683" t="s">
        <v>311</v>
      </c>
      <c r="D61" s="754" t="s">
        <v>271</v>
      </c>
      <c r="E61" s="687"/>
      <c r="F61" s="688">
        <v>1</v>
      </c>
      <c r="G61" s="688"/>
      <c r="H61" s="785"/>
      <c r="I61" s="686">
        <v>2.5</v>
      </c>
      <c r="J61" s="687">
        <f>I61*30</f>
        <v>75</v>
      </c>
      <c r="K61" s="688">
        <f>L61+N61</f>
        <v>30</v>
      </c>
      <c r="L61" s="688">
        <v>15</v>
      </c>
      <c r="M61" s="688"/>
      <c r="N61" s="688">
        <v>15</v>
      </c>
      <c r="O61" s="689">
        <f>J61-K61</f>
        <v>45</v>
      </c>
      <c r="P61" s="1047">
        <v>2</v>
      </c>
      <c r="Q61" s="712"/>
      <c r="R61" s="713"/>
      <c r="S61" s="700"/>
      <c r="T61" s="701"/>
      <c r="U61" s="701"/>
      <c r="V61" s="693"/>
      <c r="W61" s="693"/>
      <c r="X61" s="693"/>
      <c r="Y61" s="693"/>
      <c r="Z61" s="693"/>
      <c r="AA61" s="693"/>
      <c r="AB61" s="693"/>
      <c r="AC61" s="693"/>
      <c r="AD61" s="693"/>
      <c r="AE61" s="693"/>
      <c r="AF61" s="693"/>
      <c r="AG61" s="693"/>
      <c r="AH61" s="693"/>
      <c r="AI61" s="693"/>
      <c r="AJ61" s="693"/>
      <c r="AK61" s="693"/>
      <c r="AL61" s="693"/>
      <c r="AM61" s="693"/>
      <c r="AN61" s="693"/>
      <c r="AO61" s="693"/>
      <c r="AP61" s="693"/>
      <c r="AQ61" s="693"/>
      <c r="AR61" s="693"/>
      <c r="AS61" s="693"/>
      <c r="AT61" s="693"/>
      <c r="AU61" s="693"/>
      <c r="AV61" s="693"/>
      <c r="AW61" s="694"/>
      <c r="AX61" s="695">
        <f t="shared" si="12"/>
        <v>0.4</v>
      </c>
    </row>
    <row r="62" spans="3:54" s="696" customFormat="1" ht="33" customHeight="1" hidden="1">
      <c r="C62" s="683" t="s">
        <v>312</v>
      </c>
      <c r="D62" s="972" t="s">
        <v>272</v>
      </c>
      <c r="E62" s="687">
        <v>2</v>
      </c>
      <c r="F62" s="688"/>
      <c r="G62" s="688"/>
      <c r="H62" s="785"/>
      <c r="I62" s="686">
        <v>1.5</v>
      </c>
      <c r="J62" s="687">
        <f>I62*30</f>
        <v>45</v>
      </c>
      <c r="K62" s="688">
        <f>L62+M62+N62</f>
        <v>18</v>
      </c>
      <c r="L62" s="688"/>
      <c r="M62" s="688"/>
      <c r="N62" s="688">
        <v>18</v>
      </c>
      <c r="O62" s="689">
        <f>J62-K62</f>
        <v>27</v>
      </c>
      <c r="P62" s="698"/>
      <c r="Q62" s="1066">
        <v>1</v>
      </c>
      <c r="R62" s="1067">
        <v>1</v>
      </c>
      <c r="S62" s="700"/>
      <c r="T62" s="701"/>
      <c r="U62" s="701"/>
      <c r="V62" s="693"/>
      <c r="W62" s="693"/>
      <c r="X62" s="693"/>
      <c r="Y62" s="693"/>
      <c r="Z62" s="693"/>
      <c r="AA62" s="693"/>
      <c r="AB62" s="693"/>
      <c r="AC62" s="693"/>
      <c r="AD62" s="693"/>
      <c r="AE62" s="693"/>
      <c r="AF62" s="693"/>
      <c r="AG62" s="693"/>
      <c r="AH62" s="693"/>
      <c r="AI62" s="693"/>
      <c r="AJ62" s="693"/>
      <c r="AK62" s="693"/>
      <c r="AL62" s="693"/>
      <c r="AM62" s="693"/>
      <c r="AN62" s="693"/>
      <c r="AO62" s="693"/>
      <c r="AP62" s="693"/>
      <c r="AQ62" s="693"/>
      <c r="AR62" s="693"/>
      <c r="AS62" s="693"/>
      <c r="AT62" s="693"/>
      <c r="AU62" s="693"/>
      <c r="AV62" s="693"/>
      <c r="AW62" s="694"/>
      <c r="AX62" s="695">
        <f t="shared" si="12"/>
        <v>0.4</v>
      </c>
      <c r="BA62" s="695" t="e">
        <f>I60+#REF!+#REF!+#REF!+I53+I45</f>
        <v>#REF!</v>
      </c>
      <c r="BB62" s="696">
        <f>P61+P54+P46</f>
        <v>7</v>
      </c>
    </row>
    <row r="63" spans="3:50" s="6" customFormat="1" ht="33.75" customHeight="1" hidden="1" thickBot="1">
      <c r="C63" s="756" t="s">
        <v>288</v>
      </c>
      <c r="D63" s="1004" t="s">
        <v>294</v>
      </c>
      <c r="E63" s="1005"/>
      <c r="F63" s="1006">
        <v>1</v>
      </c>
      <c r="G63" s="1006"/>
      <c r="H63" s="1007"/>
      <c r="I63" s="1031">
        <v>4.5</v>
      </c>
      <c r="J63" s="973">
        <f>I63*30</f>
        <v>135</v>
      </c>
      <c r="K63" s="932">
        <f>SUM(L63:N63)</f>
        <v>45</v>
      </c>
      <c r="L63" s="932">
        <v>30</v>
      </c>
      <c r="M63" s="932">
        <v>15</v>
      </c>
      <c r="N63" s="932"/>
      <c r="O63" s="974">
        <f>J63-K63</f>
        <v>90</v>
      </c>
      <c r="P63" s="1048">
        <f>K63/15</f>
        <v>3</v>
      </c>
      <c r="Q63" s="935"/>
      <c r="R63" s="975"/>
      <c r="S63" s="960"/>
      <c r="T63" s="976"/>
      <c r="U63" s="976"/>
      <c r="V63" s="976"/>
      <c r="W63" s="976"/>
      <c r="X63" s="976"/>
      <c r="Y63" s="976"/>
      <c r="Z63" s="976"/>
      <c r="AA63" s="976"/>
      <c r="AB63" s="976"/>
      <c r="AC63" s="976"/>
      <c r="AD63" s="976"/>
      <c r="AE63" s="976"/>
      <c r="AF63" s="976"/>
      <c r="AG63" s="976"/>
      <c r="AH63" s="976"/>
      <c r="AI63" s="976"/>
      <c r="AJ63" s="976"/>
      <c r="AK63" s="976"/>
      <c r="AL63" s="976"/>
      <c r="AM63" s="976"/>
      <c r="AN63" s="976"/>
      <c r="AO63" s="976"/>
      <c r="AP63" s="976"/>
      <c r="AQ63" s="976"/>
      <c r="AR63" s="976"/>
      <c r="AS63" s="976"/>
      <c r="AT63" s="976"/>
      <c r="AU63" s="976"/>
      <c r="AV63" s="976"/>
      <c r="AW63" s="977"/>
      <c r="AX63" s="695">
        <f t="shared" si="12"/>
        <v>0.3333333333333333</v>
      </c>
    </row>
    <row r="64" spans="3:49" s="6" customFormat="1" ht="18" customHeight="1" hidden="1" thickBot="1">
      <c r="C64" s="1435"/>
      <c r="D64" s="1436"/>
      <c r="E64" s="1435"/>
      <c r="F64" s="1460"/>
      <c r="G64" s="1460"/>
      <c r="H64" s="1436"/>
      <c r="I64" s="728"/>
      <c r="J64" s="764"/>
      <c r="K64" s="729"/>
      <c r="L64" s="729"/>
      <c r="M64" s="729"/>
      <c r="N64" s="729"/>
      <c r="O64" s="729"/>
      <c r="P64" s="729"/>
      <c r="Q64" s="729"/>
      <c r="R64" s="729"/>
      <c r="S64" s="730"/>
      <c r="T64" s="731"/>
      <c r="U64" s="732"/>
      <c r="V64" s="732"/>
      <c r="W64" s="732"/>
      <c r="X64" s="732"/>
      <c r="Y64" s="732"/>
      <c r="Z64" s="732"/>
      <c r="AA64" s="732"/>
      <c r="AB64" s="732"/>
      <c r="AC64" s="732"/>
      <c r="AD64" s="732"/>
      <c r="AE64" s="732"/>
      <c r="AF64" s="732"/>
      <c r="AG64" s="732"/>
      <c r="AH64" s="732"/>
      <c r="AI64" s="732"/>
      <c r="AJ64" s="732"/>
      <c r="AK64" s="732"/>
      <c r="AL64" s="732"/>
      <c r="AM64" s="732"/>
      <c r="AN64" s="732"/>
      <c r="AO64" s="732"/>
      <c r="AP64" s="732"/>
      <c r="AQ64" s="732"/>
      <c r="AR64" s="732"/>
      <c r="AS64" s="732"/>
      <c r="AT64" s="732"/>
      <c r="AU64" s="732"/>
      <c r="AV64" s="732"/>
      <c r="AW64" s="733"/>
    </row>
    <row r="65" spans="3:49" s="461" customFormat="1" ht="21.75" customHeight="1" hidden="1" thickBot="1">
      <c r="C65" s="1415"/>
      <c r="D65" s="1416"/>
      <c r="E65" s="1421"/>
      <c r="F65" s="1422"/>
      <c r="G65" s="1422"/>
      <c r="H65" s="1423"/>
      <c r="I65" s="730"/>
      <c r="J65" s="734"/>
      <c r="K65" s="734"/>
      <c r="L65" s="734"/>
      <c r="M65" s="734"/>
      <c r="N65" s="734"/>
      <c r="O65" s="734"/>
      <c r="P65" s="730"/>
      <c r="Q65" s="730"/>
      <c r="R65" s="728"/>
      <c r="S65" s="730"/>
      <c r="T65" s="735"/>
      <c r="U65" s="736"/>
      <c r="V65" s="736"/>
      <c r="W65" s="736"/>
      <c r="X65" s="736"/>
      <c r="Y65" s="736"/>
      <c r="Z65" s="736"/>
      <c r="AA65" s="736"/>
      <c r="AB65" s="736"/>
      <c r="AC65" s="736"/>
      <c r="AD65" s="736"/>
      <c r="AE65" s="736"/>
      <c r="AF65" s="736"/>
      <c r="AG65" s="736"/>
      <c r="AH65" s="736"/>
      <c r="AI65" s="736"/>
      <c r="AJ65" s="736"/>
      <c r="AK65" s="736"/>
      <c r="AL65" s="736"/>
      <c r="AM65" s="736"/>
      <c r="AN65" s="736"/>
      <c r="AO65" s="736"/>
      <c r="AP65" s="736"/>
      <c r="AQ65" s="736"/>
      <c r="AR65" s="736"/>
      <c r="AS65" s="736"/>
      <c r="AT65" s="736"/>
      <c r="AU65" s="736"/>
      <c r="AV65" s="736"/>
      <c r="AW65" s="737"/>
    </row>
    <row r="66" spans="3:49" s="1013" customFormat="1" ht="21.75" customHeight="1" hidden="1" thickBot="1">
      <c r="C66" s="1014"/>
      <c r="D66" s="1032"/>
      <c r="E66" s="1033"/>
      <c r="F66" s="1033"/>
      <c r="G66" s="1033"/>
      <c r="H66" s="1033"/>
      <c r="I66" s="1034"/>
      <c r="J66" s="1035"/>
      <c r="K66" s="1035"/>
      <c r="L66" s="1035"/>
      <c r="M66" s="1035"/>
      <c r="N66" s="1035"/>
      <c r="O66" s="1037"/>
      <c r="P66" s="1036"/>
      <c r="Q66" s="1036"/>
      <c r="R66" s="1036"/>
      <c r="S66" s="1010"/>
      <c r="T66" s="1011"/>
      <c r="U66" s="1011"/>
      <c r="V66" s="1011"/>
      <c r="W66" s="1011"/>
      <c r="X66" s="1011"/>
      <c r="Y66" s="1011"/>
      <c r="Z66" s="1011"/>
      <c r="AA66" s="1011"/>
      <c r="AB66" s="1011"/>
      <c r="AC66" s="1011"/>
      <c r="AD66" s="1011"/>
      <c r="AE66" s="1011"/>
      <c r="AF66" s="1011"/>
      <c r="AG66" s="1011"/>
      <c r="AH66" s="1011"/>
      <c r="AI66" s="1011"/>
      <c r="AJ66" s="1011"/>
      <c r="AK66" s="1011"/>
      <c r="AL66" s="1011"/>
      <c r="AM66" s="1011"/>
      <c r="AN66" s="1011"/>
      <c r="AO66" s="1011"/>
      <c r="AP66" s="1011"/>
      <c r="AQ66" s="1011"/>
      <c r="AR66" s="1011"/>
      <c r="AS66" s="1011"/>
      <c r="AT66" s="1011"/>
      <c r="AU66" s="1011"/>
      <c r="AV66" s="1011"/>
      <c r="AW66" s="1012"/>
    </row>
    <row r="67" spans="1:229" ht="30.75">
      <c r="A67" s="789">
        <v>1</v>
      </c>
      <c r="B67" s="789"/>
      <c r="C67" s="1087" t="s">
        <v>223</v>
      </c>
      <c r="D67" s="848" t="s">
        <v>58</v>
      </c>
      <c r="E67" s="760">
        <v>1</v>
      </c>
      <c r="F67" s="765"/>
      <c r="G67" s="765"/>
      <c r="H67" s="849"/>
      <c r="I67" s="850">
        <v>3</v>
      </c>
      <c r="J67" s="851">
        <v>90</v>
      </c>
      <c r="K67" s="852">
        <v>30</v>
      </c>
      <c r="L67" s="852">
        <v>20</v>
      </c>
      <c r="M67" s="852"/>
      <c r="N67" s="852">
        <v>10</v>
      </c>
      <c r="O67" s="853">
        <v>60</v>
      </c>
      <c r="P67" s="1038">
        <v>2</v>
      </c>
      <c r="Q67" s="855"/>
      <c r="R67" s="855"/>
      <c r="S67" s="856"/>
      <c r="T67" s="587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583" t="s">
        <v>383</v>
      </c>
      <c r="AY67" s="583" t="s">
        <v>384</v>
      </c>
      <c r="AZ67" s="583" t="s">
        <v>385</v>
      </c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</row>
    <row r="68" spans="1:229" ht="31.5" thickBot="1">
      <c r="A68" s="789">
        <v>2</v>
      </c>
      <c r="B68" s="789"/>
      <c r="C68" s="1088" t="s">
        <v>226</v>
      </c>
      <c r="D68" s="1086" t="s">
        <v>33</v>
      </c>
      <c r="E68" s="643"/>
      <c r="F68" s="631">
        <v>1</v>
      </c>
      <c r="G68" s="631"/>
      <c r="H68" s="633"/>
      <c r="I68" s="796">
        <v>1.5</v>
      </c>
      <c r="J68" s="797">
        <v>45</v>
      </c>
      <c r="K68" s="798">
        <v>30</v>
      </c>
      <c r="L68" s="799"/>
      <c r="M68" s="799"/>
      <c r="N68" s="799">
        <v>30</v>
      </c>
      <c r="O68" s="697">
        <v>15</v>
      </c>
      <c r="P68" s="1039">
        <v>2</v>
      </c>
      <c r="Q68" s="644"/>
      <c r="R68" s="633"/>
      <c r="S68" s="592"/>
      <c r="T68" s="584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583" t="s">
        <v>383</v>
      </c>
      <c r="AY68" s="583" t="s">
        <v>386</v>
      </c>
      <c r="AZ68" s="583" t="s">
        <v>38</v>
      </c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</row>
    <row r="69" spans="1:229" ht="30.75">
      <c r="A69" s="789">
        <v>3</v>
      </c>
      <c r="B69" s="789"/>
      <c r="C69" s="1087" t="s">
        <v>240</v>
      </c>
      <c r="D69" s="815" t="s">
        <v>238</v>
      </c>
      <c r="E69" s="715"/>
      <c r="F69" s="716">
        <v>1</v>
      </c>
      <c r="G69" s="716"/>
      <c r="H69" s="656"/>
      <c r="I69" s="816">
        <v>4</v>
      </c>
      <c r="J69" s="817">
        <v>120</v>
      </c>
      <c r="K69" s="818">
        <v>45</v>
      </c>
      <c r="L69" s="819">
        <v>30</v>
      </c>
      <c r="M69" s="819"/>
      <c r="N69" s="819">
        <v>15</v>
      </c>
      <c r="O69" s="820">
        <v>75</v>
      </c>
      <c r="P69" s="1040">
        <v>3</v>
      </c>
      <c r="Q69" s="822"/>
      <c r="R69" s="823"/>
      <c r="S69" s="760"/>
      <c r="T69" s="587"/>
      <c r="U69" s="628">
        <v>0.375</v>
      </c>
      <c r="V69" s="6"/>
      <c r="W69" s="6" t="s">
        <v>304</v>
      </c>
      <c r="X69" s="6"/>
      <c r="Y69" s="6"/>
      <c r="Z69" s="6" t="s">
        <v>307</v>
      </c>
      <c r="AA69" s="6" t="s">
        <v>301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583" t="s">
        <v>387</v>
      </c>
      <c r="AY69" s="583" t="s">
        <v>388</v>
      </c>
      <c r="AZ69" s="583" t="s">
        <v>38</v>
      </c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</row>
    <row r="70" spans="1:229" ht="30.75">
      <c r="A70" s="789">
        <v>4</v>
      </c>
      <c r="B70" s="789"/>
      <c r="C70" s="1088" t="s">
        <v>243</v>
      </c>
      <c r="D70" s="791" t="s">
        <v>259</v>
      </c>
      <c r="E70" s="1071"/>
      <c r="F70" s="772">
        <v>1</v>
      </c>
      <c r="G70" s="595"/>
      <c r="H70" s="828"/>
      <c r="I70" s="759">
        <v>3</v>
      </c>
      <c r="J70" s="766">
        <v>90</v>
      </c>
      <c r="K70" s="826">
        <v>30</v>
      </c>
      <c r="L70" s="595">
        <v>15</v>
      </c>
      <c r="M70" s="595"/>
      <c r="N70" s="595">
        <v>15</v>
      </c>
      <c r="O70" s="771">
        <v>60</v>
      </c>
      <c r="P70" s="1041">
        <v>2</v>
      </c>
      <c r="Q70" s="591"/>
      <c r="R70" s="593"/>
      <c r="S70" s="652"/>
      <c r="T70" s="584"/>
      <c r="U70" s="628">
        <v>0.3333333333333333</v>
      </c>
      <c r="V70" s="625"/>
      <c r="W70" s="625"/>
      <c r="X70" s="625"/>
      <c r="Y70" s="625"/>
      <c r="Z70" s="625"/>
      <c r="AA70" s="625"/>
      <c r="AB70" s="625"/>
      <c r="AC70" s="625"/>
      <c r="AD70" s="625"/>
      <c r="AE70" s="625"/>
      <c r="AF70" s="625"/>
      <c r="AG70" s="625"/>
      <c r="AH70" s="625"/>
      <c r="AI70" s="625"/>
      <c r="AJ70" s="625"/>
      <c r="AK70" s="625"/>
      <c r="AL70" s="625"/>
      <c r="AM70" s="625"/>
      <c r="AN70" s="625"/>
      <c r="AO70" s="625"/>
      <c r="AP70" s="625"/>
      <c r="AQ70" s="625"/>
      <c r="AR70" s="625"/>
      <c r="AS70" s="625"/>
      <c r="AT70" s="625"/>
      <c r="AU70" s="625"/>
      <c r="AV70" s="625"/>
      <c r="AW70" s="625"/>
      <c r="AX70" s="583" t="s">
        <v>387</v>
      </c>
      <c r="AY70" s="1142" t="s">
        <v>389</v>
      </c>
      <c r="AZ70" s="583" t="s">
        <v>38</v>
      </c>
      <c r="BA70" s="625"/>
      <c r="BB70" s="625"/>
      <c r="BC70" s="625"/>
      <c r="BD70" s="625"/>
      <c r="BE70" s="625"/>
      <c r="BF70" s="625"/>
      <c r="BG70" s="625"/>
      <c r="BH70" s="625"/>
      <c r="BI70" s="625"/>
      <c r="BJ70" s="625"/>
      <c r="BK70" s="625"/>
      <c r="BL70" s="625"/>
      <c r="BM70" s="625"/>
      <c r="BN70" s="625"/>
      <c r="BO70" s="625"/>
      <c r="BP70" s="625"/>
      <c r="BQ70" s="625"/>
      <c r="BR70" s="625"/>
      <c r="BS70" s="625"/>
      <c r="BT70" s="625"/>
      <c r="BU70" s="625"/>
      <c r="BV70" s="625"/>
      <c r="BW70" s="625"/>
      <c r="BX70" s="625"/>
      <c r="BY70" s="625"/>
      <c r="BZ70" s="625"/>
      <c r="CA70" s="625"/>
      <c r="CB70" s="625"/>
      <c r="CC70" s="625"/>
      <c r="CD70" s="625"/>
      <c r="CE70" s="625"/>
      <c r="CF70" s="625"/>
      <c r="CG70" s="625"/>
      <c r="CH70" s="625"/>
      <c r="CI70" s="625"/>
      <c r="CJ70" s="625"/>
      <c r="CK70" s="625"/>
      <c r="CL70" s="625"/>
      <c r="CM70" s="625"/>
      <c r="CN70" s="625"/>
      <c r="CO70" s="625"/>
      <c r="CP70" s="625"/>
      <c r="CQ70" s="625"/>
      <c r="CR70" s="625"/>
      <c r="CS70" s="625"/>
      <c r="CT70" s="625"/>
      <c r="CU70" s="625"/>
      <c r="CV70" s="625"/>
      <c r="CW70" s="625"/>
      <c r="CX70" s="625"/>
      <c r="CY70" s="625"/>
      <c r="CZ70" s="625"/>
      <c r="DA70" s="625"/>
      <c r="DB70" s="625"/>
      <c r="DC70" s="625"/>
      <c r="DD70" s="625"/>
      <c r="DE70" s="625"/>
      <c r="DF70" s="625"/>
      <c r="DG70" s="625"/>
      <c r="DH70" s="625"/>
      <c r="DI70" s="625"/>
      <c r="DJ70" s="625"/>
      <c r="DK70" s="625"/>
      <c r="DL70" s="625"/>
      <c r="DM70" s="625"/>
      <c r="DN70" s="625"/>
      <c r="DO70" s="625"/>
      <c r="DP70" s="625"/>
      <c r="DQ70" s="625"/>
      <c r="DR70" s="625"/>
      <c r="DS70" s="625"/>
      <c r="DT70" s="625"/>
      <c r="DU70" s="625"/>
      <c r="DV70" s="625"/>
      <c r="DW70" s="625"/>
      <c r="DX70" s="625"/>
      <c r="DY70" s="625"/>
      <c r="DZ70" s="625"/>
      <c r="EA70" s="625"/>
      <c r="EB70" s="625"/>
      <c r="EC70" s="625"/>
      <c r="ED70" s="625"/>
      <c r="EE70" s="625"/>
      <c r="EF70" s="625"/>
      <c r="EG70" s="625"/>
      <c r="EH70" s="625"/>
      <c r="EI70" s="625"/>
      <c r="EJ70" s="625"/>
      <c r="EK70" s="625"/>
      <c r="EL70" s="625"/>
      <c r="EM70" s="625"/>
      <c r="EN70" s="625"/>
      <c r="EO70" s="625"/>
      <c r="EP70" s="625"/>
      <c r="EQ70" s="625"/>
      <c r="ER70" s="625"/>
      <c r="ES70" s="625"/>
      <c r="ET70" s="625"/>
      <c r="EU70" s="625"/>
      <c r="EV70" s="625"/>
      <c r="EW70" s="625"/>
      <c r="EX70" s="625"/>
      <c r="EY70" s="625"/>
      <c r="EZ70" s="625"/>
      <c r="FA70" s="625"/>
      <c r="FB70" s="625"/>
      <c r="FC70" s="625"/>
      <c r="FD70" s="625"/>
      <c r="FE70" s="625"/>
      <c r="FF70" s="625"/>
      <c r="FG70" s="625"/>
      <c r="FH70" s="625"/>
      <c r="FI70" s="625"/>
      <c r="FJ70" s="625"/>
      <c r="FK70" s="625"/>
      <c r="FL70" s="625"/>
      <c r="FM70" s="625"/>
      <c r="FN70" s="625"/>
      <c r="FO70" s="625"/>
      <c r="FP70" s="625"/>
      <c r="FQ70" s="625"/>
      <c r="FR70" s="625"/>
      <c r="FS70" s="625"/>
      <c r="FT70" s="625"/>
      <c r="FU70" s="625"/>
      <c r="FV70" s="625"/>
      <c r="FW70" s="625"/>
      <c r="FX70" s="625"/>
      <c r="FY70" s="625"/>
      <c r="FZ70" s="625"/>
      <c r="GA70" s="625"/>
      <c r="GB70" s="625"/>
      <c r="GC70" s="625"/>
      <c r="GD70" s="625"/>
      <c r="GE70" s="625"/>
      <c r="GF70" s="625"/>
      <c r="GG70" s="625"/>
      <c r="GH70" s="625"/>
      <c r="GI70" s="625"/>
      <c r="GJ70" s="625"/>
      <c r="GK70" s="625"/>
      <c r="GL70" s="625"/>
      <c r="GM70" s="625"/>
      <c r="GN70" s="625"/>
      <c r="GO70" s="625"/>
      <c r="GP70" s="625"/>
      <c r="GQ70" s="625"/>
      <c r="GR70" s="625"/>
      <c r="GS70" s="625"/>
      <c r="GT70" s="625"/>
      <c r="GU70" s="625"/>
      <c r="GV70" s="625"/>
      <c r="GW70" s="625"/>
      <c r="GX70" s="625"/>
      <c r="GY70" s="625"/>
      <c r="GZ70" s="625"/>
      <c r="HA70" s="625"/>
      <c r="HB70" s="625"/>
      <c r="HC70" s="625"/>
      <c r="HD70" s="625"/>
      <c r="HE70" s="625"/>
      <c r="HF70" s="625"/>
      <c r="HG70" s="625"/>
      <c r="HH70" s="625"/>
      <c r="HI70" s="625"/>
      <c r="HJ70" s="625"/>
      <c r="HK70" s="625"/>
      <c r="HL70" s="625"/>
      <c r="HM70" s="625"/>
      <c r="HN70" s="625"/>
      <c r="HO70" s="625"/>
      <c r="HP70" s="625"/>
      <c r="HQ70" s="625"/>
      <c r="HR70" s="625"/>
      <c r="HS70" s="625"/>
      <c r="HT70" s="625"/>
      <c r="HU70" s="625"/>
    </row>
    <row r="71" spans="1:229" ht="15">
      <c r="A71" s="789">
        <v>5</v>
      </c>
      <c r="B71" s="789"/>
      <c r="C71" s="1089" t="s">
        <v>273</v>
      </c>
      <c r="D71" s="779" t="s">
        <v>295</v>
      </c>
      <c r="E71" s="793">
        <v>1</v>
      </c>
      <c r="F71" s="717"/>
      <c r="G71" s="793"/>
      <c r="H71" s="794"/>
      <c r="I71" s="1022">
        <v>4.5</v>
      </c>
      <c r="J71" s="1016">
        <v>135</v>
      </c>
      <c r="K71" s="1023">
        <v>45</v>
      </c>
      <c r="L71" s="1018">
        <v>30</v>
      </c>
      <c r="M71" s="1019"/>
      <c r="N71" s="1018">
        <v>15</v>
      </c>
      <c r="O71" s="1020">
        <v>90</v>
      </c>
      <c r="P71" s="1042">
        <v>3</v>
      </c>
      <c r="Q71" s="834"/>
      <c r="R71" s="835"/>
      <c r="S71" s="838"/>
      <c r="T71" s="589"/>
      <c r="U71" s="628">
        <v>0.3333333333333333</v>
      </c>
      <c r="V71" s="625"/>
      <c r="W71" s="625" t="s">
        <v>304</v>
      </c>
      <c r="X71" s="625"/>
      <c r="Y71" s="625"/>
      <c r="Z71" s="625"/>
      <c r="AA71" s="625"/>
      <c r="AB71" s="625"/>
      <c r="AC71" s="625"/>
      <c r="AD71" s="625"/>
      <c r="AE71" s="625"/>
      <c r="AF71" s="625"/>
      <c r="AG71" s="625"/>
      <c r="AH71" s="625"/>
      <c r="AI71" s="625"/>
      <c r="AJ71" s="625"/>
      <c r="AK71" s="625"/>
      <c r="AL71" s="625"/>
      <c r="AM71" s="625"/>
      <c r="AN71" s="625"/>
      <c r="AO71" s="625"/>
      <c r="AP71" s="625"/>
      <c r="AQ71" s="625"/>
      <c r="AR71" s="625"/>
      <c r="AS71" s="625"/>
      <c r="AT71" s="625"/>
      <c r="AU71" s="625"/>
      <c r="AV71" s="625"/>
      <c r="AW71" s="625"/>
      <c r="AX71" s="583" t="s">
        <v>387</v>
      </c>
      <c r="AY71" s="1142" t="s">
        <v>307</v>
      </c>
      <c r="AZ71" s="1142" t="s">
        <v>385</v>
      </c>
      <c r="BA71" s="625"/>
      <c r="BB71" s="625"/>
      <c r="BC71" s="625"/>
      <c r="BD71" s="625"/>
      <c r="BE71" s="625"/>
      <c r="BF71" s="625"/>
      <c r="BG71" s="625"/>
      <c r="BH71" s="625"/>
      <c r="BI71" s="625"/>
      <c r="BJ71" s="625"/>
      <c r="BK71" s="625"/>
      <c r="BL71" s="625"/>
      <c r="BM71" s="625"/>
      <c r="BN71" s="625"/>
      <c r="BO71" s="625"/>
      <c r="BP71" s="625"/>
      <c r="BQ71" s="625"/>
      <c r="BR71" s="625"/>
      <c r="BS71" s="625"/>
      <c r="BT71" s="625"/>
      <c r="BU71" s="625"/>
      <c r="BV71" s="625"/>
      <c r="BW71" s="625"/>
      <c r="BX71" s="625"/>
      <c r="BY71" s="625"/>
      <c r="BZ71" s="625"/>
      <c r="CA71" s="625"/>
      <c r="CB71" s="625"/>
      <c r="CC71" s="625"/>
      <c r="CD71" s="625"/>
      <c r="CE71" s="625"/>
      <c r="CF71" s="625"/>
      <c r="CG71" s="625"/>
      <c r="CH71" s="625"/>
      <c r="CI71" s="625"/>
      <c r="CJ71" s="625"/>
      <c r="CK71" s="625"/>
      <c r="CL71" s="625"/>
      <c r="CM71" s="625"/>
      <c r="CN71" s="625"/>
      <c r="CO71" s="625"/>
      <c r="CP71" s="625"/>
      <c r="CQ71" s="625"/>
      <c r="CR71" s="625"/>
      <c r="CS71" s="625"/>
      <c r="CT71" s="625"/>
      <c r="CU71" s="625"/>
      <c r="CV71" s="625"/>
      <c r="CW71" s="625"/>
      <c r="CX71" s="625"/>
      <c r="CY71" s="625"/>
      <c r="CZ71" s="625"/>
      <c r="DA71" s="625"/>
      <c r="DB71" s="625"/>
      <c r="DC71" s="625"/>
      <c r="DD71" s="625"/>
      <c r="DE71" s="625"/>
      <c r="DF71" s="625"/>
      <c r="DG71" s="625"/>
      <c r="DH71" s="625"/>
      <c r="DI71" s="625"/>
      <c r="DJ71" s="625"/>
      <c r="DK71" s="625"/>
      <c r="DL71" s="625"/>
      <c r="DM71" s="625"/>
      <c r="DN71" s="625"/>
      <c r="DO71" s="625"/>
      <c r="DP71" s="625"/>
      <c r="DQ71" s="625"/>
      <c r="DR71" s="625"/>
      <c r="DS71" s="625"/>
      <c r="DT71" s="625"/>
      <c r="DU71" s="625"/>
      <c r="DV71" s="625"/>
      <c r="DW71" s="625"/>
      <c r="DX71" s="625"/>
      <c r="DY71" s="625"/>
      <c r="DZ71" s="625"/>
      <c r="EA71" s="625"/>
      <c r="EB71" s="625"/>
      <c r="EC71" s="625"/>
      <c r="ED71" s="625"/>
      <c r="EE71" s="625"/>
      <c r="EF71" s="625"/>
      <c r="EG71" s="625"/>
      <c r="EH71" s="625"/>
      <c r="EI71" s="625"/>
      <c r="EJ71" s="625"/>
      <c r="EK71" s="625"/>
      <c r="EL71" s="625"/>
      <c r="EM71" s="625"/>
      <c r="EN71" s="625"/>
      <c r="EO71" s="625"/>
      <c r="EP71" s="625"/>
      <c r="EQ71" s="625"/>
      <c r="ER71" s="625"/>
      <c r="ES71" s="625"/>
      <c r="ET71" s="625"/>
      <c r="EU71" s="625"/>
      <c r="EV71" s="625"/>
      <c r="EW71" s="625"/>
      <c r="EX71" s="625"/>
      <c r="EY71" s="625"/>
      <c r="EZ71" s="625"/>
      <c r="FA71" s="625"/>
      <c r="FB71" s="625"/>
      <c r="FC71" s="625"/>
      <c r="FD71" s="625"/>
      <c r="FE71" s="625"/>
      <c r="FF71" s="625"/>
      <c r="FG71" s="625"/>
      <c r="FH71" s="625"/>
      <c r="FI71" s="625"/>
      <c r="FJ71" s="625"/>
      <c r="FK71" s="625"/>
      <c r="FL71" s="625"/>
      <c r="FM71" s="625"/>
      <c r="FN71" s="625"/>
      <c r="FO71" s="625"/>
      <c r="FP71" s="625"/>
      <c r="FQ71" s="625"/>
      <c r="FR71" s="625"/>
      <c r="FS71" s="625"/>
      <c r="FT71" s="625"/>
      <c r="FU71" s="625"/>
      <c r="FV71" s="625"/>
      <c r="FW71" s="625"/>
      <c r="FX71" s="625"/>
      <c r="FY71" s="625"/>
      <c r="FZ71" s="625"/>
      <c r="GA71" s="625"/>
      <c r="GB71" s="625"/>
      <c r="GC71" s="625"/>
      <c r="GD71" s="625"/>
      <c r="GE71" s="625"/>
      <c r="GF71" s="625"/>
      <c r="GG71" s="625"/>
      <c r="GH71" s="625"/>
      <c r="GI71" s="625"/>
      <c r="GJ71" s="625"/>
      <c r="GK71" s="625"/>
      <c r="GL71" s="625"/>
      <c r="GM71" s="625"/>
      <c r="GN71" s="625"/>
      <c r="GO71" s="625"/>
      <c r="GP71" s="625"/>
      <c r="GQ71" s="625"/>
      <c r="GR71" s="625"/>
      <c r="GS71" s="625"/>
      <c r="GT71" s="625"/>
      <c r="GU71" s="625"/>
      <c r="GV71" s="625"/>
      <c r="GW71" s="625"/>
      <c r="GX71" s="625"/>
      <c r="GY71" s="625"/>
      <c r="GZ71" s="625"/>
      <c r="HA71" s="625"/>
      <c r="HB71" s="625"/>
      <c r="HC71" s="625"/>
      <c r="HD71" s="625"/>
      <c r="HE71" s="625"/>
      <c r="HF71" s="625"/>
      <c r="HG71" s="625"/>
      <c r="HH71" s="625"/>
      <c r="HI71" s="625"/>
      <c r="HJ71" s="625"/>
      <c r="HK71" s="625"/>
      <c r="HL71" s="625"/>
      <c r="HM71" s="625"/>
      <c r="HN71" s="625"/>
      <c r="HO71" s="625"/>
      <c r="HP71" s="625"/>
      <c r="HQ71" s="625"/>
      <c r="HR71" s="625"/>
      <c r="HS71" s="625"/>
      <c r="HT71" s="625"/>
      <c r="HU71" s="625"/>
    </row>
    <row r="72" spans="1:229" ht="31.5" thickBot="1">
      <c r="A72" s="789">
        <v>6</v>
      </c>
      <c r="B72" s="789"/>
      <c r="C72" s="1090" t="s">
        <v>284</v>
      </c>
      <c r="D72" s="839" t="s">
        <v>265</v>
      </c>
      <c r="E72" s="840">
        <v>1</v>
      </c>
      <c r="F72" s="841"/>
      <c r="G72" s="842"/>
      <c r="H72" s="843"/>
      <c r="I72" s="1024">
        <v>4.5</v>
      </c>
      <c r="J72" s="1025">
        <v>135</v>
      </c>
      <c r="K72" s="1026">
        <v>45</v>
      </c>
      <c r="L72" s="1027">
        <v>30</v>
      </c>
      <c r="M72" s="1028"/>
      <c r="N72" s="1027">
        <v>15</v>
      </c>
      <c r="O72" s="1029">
        <v>90</v>
      </c>
      <c r="P72" s="1043">
        <v>3</v>
      </c>
      <c r="Q72" s="844"/>
      <c r="R72" s="845"/>
      <c r="S72" s="846"/>
      <c r="T72" s="667"/>
      <c r="U72" s="628">
        <v>0.3333333333333333</v>
      </c>
      <c r="V72" s="625"/>
      <c r="W72" s="625" t="s">
        <v>304</v>
      </c>
      <c r="X72" s="625"/>
      <c r="Y72" s="625"/>
      <c r="Z72" s="625"/>
      <c r="AA72" s="625"/>
      <c r="AB72" s="625"/>
      <c r="AC72" s="625"/>
      <c r="AD72" s="625"/>
      <c r="AE72" s="625"/>
      <c r="AF72" s="625"/>
      <c r="AG72" s="625"/>
      <c r="AH72" s="625"/>
      <c r="AI72" s="625"/>
      <c r="AJ72" s="625"/>
      <c r="AK72" s="625"/>
      <c r="AL72" s="625"/>
      <c r="AM72" s="625"/>
      <c r="AN72" s="625"/>
      <c r="AO72" s="625"/>
      <c r="AP72" s="625"/>
      <c r="AQ72" s="625"/>
      <c r="AR72" s="625"/>
      <c r="AS72" s="625"/>
      <c r="AT72" s="625"/>
      <c r="AU72" s="625"/>
      <c r="AV72" s="625"/>
      <c r="AW72" s="625"/>
      <c r="AX72" s="583" t="s">
        <v>387</v>
      </c>
      <c r="AY72" s="1142" t="s">
        <v>307</v>
      </c>
      <c r="AZ72" s="1142" t="s">
        <v>385</v>
      </c>
      <c r="BA72" s="625"/>
      <c r="BB72" s="625"/>
      <c r="BC72" s="625"/>
      <c r="BD72" s="625"/>
      <c r="BE72" s="625"/>
      <c r="BF72" s="625"/>
      <c r="BG72" s="625"/>
      <c r="BH72" s="625"/>
      <c r="BI72" s="625"/>
      <c r="BJ72" s="625"/>
      <c r="BK72" s="625"/>
      <c r="BL72" s="625"/>
      <c r="BM72" s="625"/>
      <c r="BN72" s="625"/>
      <c r="BO72" s="625"/>
      <c r="BP72" s="625"/>
      <c r="BQ72" s="625"/>
      <c r="BR72" s="625"/>
      <c r="BS72" s="625"/>
      <c r="BT72" s="625"/>
      <c r="BU72" s="625"/>
      <c r="BV72" s="625"/>
      <c r="BW72" s="625"/>
      <c r="BX72" s="625"/>
      <c r="BY72" s="625"/>
      <c r="BZ72" s="625"/>
      <c r="CA72" s="625"/>
      <c r="CB72" s="625"/>
      <c r="CC72" s="625"/>
      <c r="CD72" s="625"/>
      <c r="CE72" s="625"/>
      <c r="CF72" s="625"/>
      <c r="CG72" s="625"/>
      <c r="CH72" s="625"/>
      <c r="CI72" s="625"/>
      <c r="CJ72" s="625"/>
      <c r="CK72" s="625"/>
      <c r="CL72" s="625"/>
      <c r="CM72" s="625"/>
      <c r="CN72" s="625"/>
      <c r="CO72" s="625"/>
      <c r="CP72" s="625"/>
      <c r="CQ72" s="625"/>
      <c r="CR72" s="625"/>
      <c r="CS72" s="625"/>
      <c r="CT72" s="625"/>
      <c r="CU72" s="625"/>
      <c r="CV72" s="625"/>
      <c r="CW72" s="625"/>
      <c r="CX72" s="625"/>
      <c r="CY72" s="625"/>
      <c r="CZ72" s="625"/>
      <c r="DA72" s="625"/>
      <c r="DB72" s="625"/>
      <c r="DC72" s="625"/>
      <c r="DD72" s="625"/>
      <c r="DE72" s="625"/>
      <c r="DF72" s="625"/>
      <c r="DG72" s="625"/>
      <c r="DH72" s="625"/>
      <c r="DI72" s="625"/>
      <c r="DJ72" s="625"/>
      <c r="DK72" s="625"/>
      <c r="DL72" s="625"/>
      <c r="DM72" s="625"/>
      <c r="DN72" s="625"/>
      <c r="DO72" s="625"/>
      <c r="DP72" s="625"/>
      <c r="DQ72" s="625"/>
      <c r="DR72" s="625"/>
      <c r="DS72" s="625"/>
      <c r="DT72" s="625"/>
      <c r="DU72" s="625"/>
      <c r="DV72" s="625"/>
      <c r="DW72" s="625"/>
      <c r="DX72" s="625"/>
      <c r="DY72" s="625"/>
      <c r="DZ72" s="625"/>
      <c r="EA72" s="625"/>
      <c r="EB72" s="625"/>
      <c r="EC72" s="625"/>
      <c r="ED72" s="625"/>
      <c r="EE72" s="625"/>
      <c r="EF72" s="625"/>
      <c r="EG72" s="625"/>
      <c r="EH72" s="625"/>
      <c r="EI72" s="625"/>
      <c r="EJ72" s="625"/>
      <c r="EK72" s="625"/>
      <c r="EL72" s="625"/>
      <c r="EM72" s="625"/>
      <c r="EN72" s="625"/>
      <c r="EO72" s="625"/>
      <c r="EP72" s="625"/>
      <c r="EQ72" s="625"/>
      <c r="ER72" s="625"/>
      <c r="ES72" s="625"/>
      <c r="ET72" s="625"/>
      <c r="EU72" s="625"/>
      <c r="EV72" s="625"/>
      <c r="EW72" s="625"/>
      <c r="EX72" s="625"/>
      <c r="EY72" s="625"/>
      <c r="EZ72" s="625"/>
      <c r="FA72" s="625"/>
      <c r="FB72" s="625"/>
      <c r="FC72" s="625"/>
      <c r="FD72" s="625"/>
      <c r="FE72" s="625"/>
      <c r="FF72" s="625"/>
      <c r="FG72" s="625"/>
      <c r="FH72" s="625"/>
      <c r="FI72" s="625"/>
      <c r="FJ72" s="625"/>
      <c r="FK72" s="625"/>
      <c r="FL72" s="625"/>
      <c r="FM72" s="625"/>
      <c r="FN72" s="625"/>
      <c r="FO72" s="625"/>
      <c r="FP72" s="625"/>
      <c r="FQ72" s="625"/>
      <c r="FR72" s="625"/>
      <c r="FS72" s="625"/>
      <c r="FT72" s="625"/>
      <c r="FU72" s="625"/>
      <c r="FV72" s="625"/>
      <c r="FW72" s="625"/>
      <c r="FX72" s="625"/>
      <c r="FY72" s="625"/>
      <c r="FZ72" s="625"/>
      <c r="GA72" s="625"/>
      <c r="GB72" s="625"/>
      <c r="GC72" s="625"/>
      <c r="GD72" s="625"/>
      <c r="GE72" s="625"/>
      <c r="GF72" s="625"/>
      <c r="GG72" s="625"/>
      <c r="GH72" s="625"/>
      <c r="GI72" s="625"/>
      <c r="GJ72" s="625"/>
      <c r="GK72" s="625"/>
      <c r="GL72" s="625"/>
      <c r="GM72" s="625"/>
      <c r="GN72" s="625"/>
      <c r="GO72" s="625"/>
      <c r="GP72" s="625"/>
      <c r="GQ72" s="625"/>
      <c r="GR72" s="625"/>
      <c r="GS72" s="625"/>
      <c r="GT72" s="625"/>
      <c r="GU72" s="625"/>
      <c r="GV72" s="625"/>
      <c r="GW72" s="625"/>
      <c r="GX72" s="625"/>
      <c r="GY72" s="625"/>
      <c r="GZ72" s="625"/>
      <c r="HA72" s="625"/>
      <c r="HB72" s="625"/>
      <c r="HC72" s="625"/>
      <c r="HD72" s="625"/>
      <c r="HE72" s="625"/>
      <c r="HF72" s="625"/>
      <c r="HG72" s="625"/>
      <c r="HH72" s="625"/>
      <c r="HI72" s="625"/>
      <c r="HJ72" s="625"/>
      <c r="HK72" s="625"/>
      <c r="HL72" s="625"/>
      <c r="HM72" s="625"/>
      <c r="HN72" s="625"/>
      <c r="HO72" s="625"/>
      <c r="HP72" s="625"/>
      <c r="HQ72" s="625"/>
      <c r="HR72" s="625"/>
      <c r="HS72" s="625"/>
      <c r="HT72" s="625"/>
      <c r="HU72" s="625"/>
    </row>
    <row r="73" spans="1:229" ht="62.25">
      <c r="A73" s="789">
        <v>7</v>
      </c>
      <c r="B73" s="789"/>
      <c r="C73" s="1091" t="s">
        <v>280</v>
      </c>
      <c r="D73" s="752" t="s">
        <v>327</v>
      </c>
      <c r="E73" s="790"/>
      <c r="F73" s="684"/>
      <c r="G73" s="684"/>
      <c r="H73" s="685"/>
      <c r="I73" s="686">
        <v>2.5</v>
      </c>
      <c r="J73" s="687">
        <v>75</v>
      </c>
      <c r="K73" s="688">
        <v>30</v>
      </c>
      <c r="L73" s="688">
        <v>15</v>
      </c>
      <c r="M73" s="688">
        <v>15</v>
      </c>
      <c r="N73" s="688"/>
      <c r="O73" s="689">
        <v>45</v>
      </c>
      <c r="P73" s="1044">
        <v>2</v>
      </c>
      <c r="Q73" s="690"/>
      <c r="R73" s="691"/>
      <c r="S73" s="687"/>
      <c r="T73" s="694"/>
      <c r="U73" s="695">
        <v>0.4</v>
      </c>
      <c r="V73" s="696"/>
      <c r="W73" s="696"/>
      <c r="X73" s="696"/>
      <c r="Y73" s="1008">
        <v>22.5</v>
      </c>
      <c r="Z73" s="696"/>
      <c r="AA73" s="696"/>
      <c r="AB73" s="696"/>
      <c r="AC73" s="696"/>
      <c r="AD73" s="696"/>
      <c r="AE73" s="696"/>
      <c r="AF73" s="696"/>
      <c r="AG73" s="696"/>
      <c r="AH73" s="696"/>
      <c r="AI73" s="696"/>
      <c r="AJ73" s="696"/>
      <c r="AK73" s="696"/>
      <c r="AL73" s="696"/>
      <c r="AM73" s="696"/>
      <c r="AN73" s="696"/>
      <c r="AO73" s="696"/>
      <c r="AP73" s="696"/>
      <c r="AQ73" s="696"/>
      <c r="AR73" s="696"/>
      <c r="AS73" s="696"/>
      <c r="AT73" s="696"/>
      <c r="AU73" s="696"/>
      <c r="AV73" s="696"/>
      <c r="AW73" s="696"/>
      <c r="AX73" s="693" t="s">
        <v>390</v>
      </c>
      <c r="AY73" s="1142" t="s">
        <v>307</v>
      </c>
      <c r="AZ73" s="693"/>
      <c r="BA73" s="696"/>
      <c r="BB73" s="696"/>
      <c r="BC73" s="696"/>
      <c r="BD73" s="696"/>
      <c r="BE73" s="696"/>
      <c r="BF73" s="696"/>
      <c r="BG73" s="696"/>
      <c r="BH73" s="696"/>
      <c r="BI73" s="696"/>
      <c r="BJ73" s="696"/>
      <c r="BK73" s="696"/>
      <c r="BL73" s="696"/>
      <c r="BM73" s="696"/>
      <c r="BN73" s="696"/>
      <c r="BO73" s="696"/>
      <c r="BP73" s="696"/>
      <c r="BQ73" s="696"/>
      <c r="BR73" s="696"/>
      <c r="BS73" s="696"/>
      <c r="BT73" s="696"/>
      <c r="BU73" s="696"/>
      <c r="BV73" s="696"/>
      <c r="BW73" s="696"/>
      <c r="BX73" s="696"/>
      <c r="BY73" s="696"/>
      <c r="BZ73" s="696"/>
      <c r="CA73" s="696"/>
      <c r="CB73" s="696"/>
      <c r="CC73" s="696"/>
      <c r="CD73" s="696"/>
      <c r="CE73" s="696"/>
      <c r="CF73" s="696"/>
      <c r="CG73" s="696"/>
      <c r="CH73" s="696"/>
      <c r="CI73" s="696"/>
      <c r="CJ73" s="696"/>
      <c r="CK73" s="696"/>
      <c r="CL73" s="696"/>
      <c r="CM73" s="696"/>
      <c r="CN73" s="696"/>
      <c r="CO73" s="696"/>
      <c r="CP73" s="696"/>
      <c r="CQ73" s="696"/>
      <c r="CR73" s="696"/>
      <c r="CS73" s="696"/>
      <c r="CT73" s="696"/>
      <c r="CU73" s="696"/>
      <c r="CV73" s="696"/>
      <c r="CW73" s="696"/>
      <c r="CX73" s="696"/>
      <c r="CY73" s="696"/>
      <c r="CZ73" s="696"/>
      <c r="DA73" s="696"/>
      <c r="DB73" s="696"/>
      <c r="DC73" s="696"/>
      <c r="DD73" s="696"/>
      <c r="DE73" s="696"/>
      <c r="DF73" s="696"/>
      <c r="DG73" s="696"/>
      <c r="DH73" s="696"/>
      <c r="DI73" s="696"/>
      <c r="DJ73" s="696"/>
      <c r="DK73" s="696"/>
      <c r="DL73" s="696"/>
      <c r="DM73" s="696"/>
      <c r="DN73" s="696"/>
      <c r="DO73" s="696"/>
      <c r="DP73" s="696"/>
      <c r="DQ73" s="696"/>
      <c r="DR73" s="696"/>
      <c r="DS73" s="696"/>
      <c r="DT73" s="696"/>
      <c r="DU73" s="696"/>
      <c r="DV73" s="696"/>
      <c r="DW73" s="696"/>
      <c r="DX73" s="696"/>
      <c r="DY73" s="696"/>
      <c r="DZ73" s="696"/>
      <c r="EA73" s="696"/>
      <c r="EB73" s="696"/>
      <c r="EC73" s="696"/>
      <c r="ED73" s="696"/>
      <c r="EE73" s="696"/>
      <c r="EF73" s="696"/>
      <c r="EG73" s="696"/>
      <c r="EH73" s="696"/>
      <c r="EI73" s="696"/>
      <c r="EJ73" s="696"/>
      <c r="EK73" s="696"/>
      <c r="EL73" s="696"/>
      <c r="EM73" s="696"/>
      <c r="EN73" s="696"/>
      <c r="EO73" s="696"/>
      <c r="EP73" s="696"/>
      <c r="EQ73" s="696"/>
      <c r="ER73" s="696"/>
      <c r="ES73" s="696"/>
      <c r="ET73" s="696"/>
      <c r="EU73" s="696"/>
      <c r="EV73" s="696"/>
      <c r="EW73" s="696"/>
      <c r="EX73" s="696"/>
      <c r="EY73" s="696"/>
      <c r="EZ73" s="696"/>
      <c r="FA73" s="696"/>
      <c r="FB73" s="696"/>
      <c r="FC73" s="696"/>
      <c r="FD73" s="696"/>
      <c r="FE73" s="696"/>
      <c r="FF73" s="696"/>
      <c r="FG73" s="696"/>
      <c r="FH73" s="696"/>
      <c r="FI73" s="696"/>
      <c r="FJ73" s="696"/>
      <c r="FK73" s="696"/>
      <c r="FL73" s="696"/>
      <c r="FM73" s="696"/>
      <c r="FN73" s="696"/>
      <c r="FO73" s="696"/>
      <c r="FP73" s="696"/>
      <c r="FQ73" s="696"/>
      <c r="FR73" s="696"/>
      <c r="FS73" s="696"/>
      <c r="FT73" s="696"/>
      <c r="FU73" s="696"/>
      <c r="FV73" s="696"/>
      <c r="FW73" s="696"/>
      <c r="FX73" s="696"/>
      <c r="FY73" s="696"/>
      <c r="FZ73" s="696"/>
      <c r="GA73" s="696"/>
      <c r="GB73" s="696"/>
      <c r="GC73" s="696"/>
      <c r="GD73" s="696"/>
      <c r="GE73" s="696"/>
      <c r="GF73" s="696"/>
      <c r="GG73" s="696"/>
      <c r="GH73" s="696"/>
      <c r="GI73" s="696"/>
      <c r="GJ73" s="696"/>
      <c r="GK73" s="696"/>
      <c r="GL73" s="696"/>
      <c r="GM73" s="696"/>
      <c r="GN73" s="696"/>
      <c r="GO73" s="696"/>
      <c r="GP73" s="696"/>
      <c r="GQ73" s="696"/>
      <c r="GR73" s="696"/>
      <c r="GS73" s="696"/>
      <c r="GT73" s="696"/>
      <c r="GU73" s="696"/>
      <c r="GV73" s="696"/>
      <c r="GW73" s="696"/>
      <c r="GX73" s="696"/>
      <c r="GY73" s="696"/>
      <c r="GZ73" s="696"/>
      <c r="HA73" s="696"/>
      <c r="HB73" s="696"/>
      <c r="HC73" s="696"/>
      <c r="HD73" s="696"/>
      <c r="HE73" s="696"/>
      <c r="HF73" s="696"/>
      <c r="HG73" s="696"/>
      <c r="HH73" s="696"/>
      <c r="HI73" s="696"/>
      <c r="HJ73" s="696"/>
      <c r="HK73" s="696"/>
      <c r="HL73" s="696"/>
      <c r="HM73" s="696"/>
      <c r="HN73" s="696"/>
      <c r="HO73" s="696"/>
      <c r="HP73" s="696"/>
      <c r="HQ73" s="696"/>
      <c r="HR73" s="696"/>
      <c r="HS73" s="696"/>
      <c r="HT73" s="696"/>
      <c r="HU73" s="696"/>
    </row>
    <row r="74" spans="1:229" ht="15">
      <c r="A74" s="789">
        <v>8</v>
      </c>
      <c r="B74" s="789"/>
      <c r="C74" s="1091" t="s">
        <v>308</v>
      </c>
      <c r="D74" s="754" t="s">
        <v>267</v>
      </c>
      <c r="E74" s="784"/>
      <c r="F74" s="688"/>
      <c r="G74" s="688"/>
      <c r="H74" s="689"/>
      <c r="I74" s="1003">
        <v>4.5</v>
      </c>
      <c r="J74" s="687">
        <v>135</v>
      </c>
      <c r="K74" s="688">
        <v>45</v>
      </c>
      <c r="L74" s="688">
        <v>30</v>
      </c>
      <c r="M74" s="688"/>
      <c r="N74" s="688">
        <v>15</v>
      </c>
      <c r="O74" s="689">
        <v>90</v>
      </c>
      <c r="P74" s="1046">
        <v>3</v>
      </c>
      <c r="Q74" s="708"/>
      <c r="R74" s="709"/>
      <c r="S74" s="687"/>
      <c r="T74" s="694"/>
      <c r="U74" s="695">
        <v>0.3333333333333333</v>
      </c>
      <c r="V74" s="696"/>
      <c r="W74" s="696"/>
      <c r="X74" s="696" t="e">
        <v>#REF!</v>
      </c>
      <c r="Y74" s="696"/>
      <c r="Z74" s="696"/>
      <c r="AA74" s="696"/>
      <c r="AB74" s="696"/>
      <c r="AC74" s="696"/>
      <c r="AD74" s="696"/>
      <c r="AE74" s="696"/>
      <c r="AF74" s="696"/>
      <c r="AG74" s="696"/>
      <c r="AH74" s="696"/>
      <c r="AI74" s="696"/>
      <c r="AJ74" s="696"/>
      <c r="AK74" s="696"/>
      <c r="AL74" s="696"/>
      <c r="AM74" s="696"/>
      <c r="AN74" s="696"/>
      <c r="AO74" s="696"/>
      <c r="AP74" s="696"/>
      <c r="AQ74" s="696"/>
      <c r="AR74" s="696"/>
      <c r="AS74" s="696"/>
      <c r="AT74" s="696"/>
      <c r="AU74" s="696"/>
      <c r="AV74" s="696"/>
      <c r="AW74" s="696"/>
      <c r="AX74" s="583" t="s">
        <v>390</v>
      </c>
      <c r="AY74" s="1142" t="s">
        <v>307</v>
      </c>
      <c r="AZ74" s="693"/>
      <c r="BA74" s="696"/>
      <c r="BB74" s="696"/>
      <c r="BC74" s="696"/>
      <c r="BD74" s="696"/>
      <c r="BE74" s="696"/>
      <c r="BF74" s="696"/>
      <c r="BG74" s="696"/>
      <c r="BH74" s="696"/>
      <c r="BI74" s="696"/>
      <c r="BJ74" s="696"/>
      <c r="BK74" s="696"/>
      <c r="BL74" s="696"/>
      <c r="BM74" s="696"/>
      <c r="BN74" s="696"/>
      <c r="BO74" s="696"/>
      <c r="BP74" s="696"/>
      <c r="BQ74" s="696"/>
      <c r="BR74" s="696"/>
      <c r="BS74" s="696"/>
      <c r="BT74" s="696"/>
      <c r="BU74" s="696"/>
      <c r="BV74" s="696"/>
      <c r="BW74" s="696"/>
      <c r="BX74" s="696"/>
      <c r="BY74" s="696"/>
      <c r="BZ74" s="696"/>
      <c r="CA74" s="696"/>
      <c r="CB74" s="696"/>
      <c r="CC74" s="696"/>
      <c r="CD74" s="696"/>
      <c r="CE74" s="696"/>
      <c r="CF74" s="696"/>
      <c r="CG74" s="696"/>
      <c r="CH74" s="696"/>
      <c r="CI74" s="696"/>
      <c r="CJ74" s="696"/>
      <c r="CK74" s="696"/>
      <c r="CL74" s="696"/>
      <c r="CM74" s="696"/>
      <c r="CN74" s="696"/>
      <c r="CO74" s="696"/>
      <c r="CP74" s="696"/>
      <c r="CQ74" s="696"/>
      <c r="CR74" s="696"/>
      <c r="CS74" s="696"/>
      <c r="CT74" s="696"/>
      <c r="CU74" s="696"/>
      <c r="CV74" s="696"/>
      <c r="CW74" s="696"/>
      <c r="CX74" s="696"/>
      <c r="CY74" s="696"/>
      <c r="CZ74" s="696"/>
      <c r="DA74" s="696"/>
      <c r="DB74" s="696"/>
      <c r="DC74" s="696"/>
      <c r="DD74" s="696"/>
      <c r="DE74" s="696"/>
      <c r="DF74" s="696"/>
      <c r="DG74" s="696"/>
      <c r="DH74" s="696"/>
      <c r="DI74" s="696"/>
      <c r="DJ74" s="696"/>
      <c r="DK74" s="696"/>
      <c r="DL74" s="696"/>
      <c r="DM74" s="696"/>
      <c r="DN74" s="696"/>
      <c r="DO74" s="696"/>
      <c r="DP74" s="696"/>
      <c r="DQ74" s="696"/>
      <c r="DR74" s="696"/>
      <c r="DS74" s="696"/>
      <c r="DT74" s="696"/>
      <c r="DU74" s="696"/>
      <c r="DV74" s="696"/>
      <c r="DW74" s="696"/>
      <c r="DX74" s="696"/>
      <c r="DY74" s="696"/>
      <c r="DZ74" s="696"/>
      <c r="EA74" s="696"/>
      <c r="EB74" s="696"/>
      <c r="EC74" s="696"/>
      <c r="ED74" s="696"/>
      <c r="EE74" s="696"/>
      <c r="EF74" s="696"/>
      <c r="EG74" s="696"/>
      <c r="EH74" s="696"/>
      <c r="EI74" s="696"/>
      <c r="EJ74" s="696"/>
      <c r="EK74" s="696"/>
      <c r="EL74" s="696"/>
      <c r="EM74" s="696"/>
      <c r="EN74" s="696"/>
      <c r="EO74" s="696"/>
      <c r="EP74" s="696"/>
      <c r="EQ74" s="696"/>
      <c r="ER74" s="696"/>
      <c r="ES74" s="696"/>
      <c r="ET74" s="696"/>
      <c r="EU74" s="696"/>
      <c r="EV74" s="696"/>
      <c r="EW74" s="696"/>
      <c r="EX74" s="696"/>
      <c r="EY74" s="696"/>
      <c r="EZ74" s="696"/>
      <c r="FA74" s="696"/>
      <c r="FB74" s="696"/>
      <c r="FC74" s="696"/>
      <c r="FD74" s="696"/>
      <c r="FE74" s="696"/>
      <c r="FF74" s="696"/>
      <c r="FG74" s="696"/>
      <c r="FH74" s="696"/>
      <c r="FI74" s="696"/>
      <c r="FJ74" s="696"/>
      <c r="FK74" s="696"/>
      <c r="FL74" s="696"/>
      <c r="FM74" s="696"/>
      <c r="FN74" s="696"/>
      <c r="FO74" s="696"/>
      <c r="FP74" s="696"/>
      <c r="FQ74" s="696"/>
      <c r="FR74" s="696"/>
      <c r="FS74" s="696"/>
      <c r="FT74" s="696"/>
      <c r="FU74" s="696"/>
      <c r="FV74" s="696"/>
      <c r="FW74" s="696"/>
      <c r="FX74" s="696"/>
      <c r="FY74" s="696"/>
      <c r="FZ74" s="696"/>
      <c r="GA74" s="696"/>
      <c r="GB74" s="696"/>
      <c r="GC74" s="696"/>
      <c r="GD74" s="696"/>
      <c r="GE74" s="696"/>
      <c r="GF74" s="696"/>
      <c r="GG74" s="696"/>
      <c r="GH74" s="696"/>
      <c r="GI74" s="696"/>
      <c r="GJ74" s="696"/>
      <c r="GK74" s="696"/>
      <c r="GL74" s="696"/>
      <c r="GM74" s="696"/>
      <c r="GN74" s="696"/>
      <c r="GO74" s="696"/>
      <c r="GP74" s="696"/>
      <c r="GQ74" s="696"/>
      <c r="GR74" s="696"/>
      <c r="GS74" s="696"/>
      <c r="GT74" s="696"/>
      <c r="GU74" s="696"/>
      <c r="GV74" s="696"/>
      <c r="GW74" s="696"/>
      <c r="GX74" s="696"/>
      <c r="GY74" s="696"/>
      <c r="GZ74" s="696"/>
      <c r="HA74" s="696"/>
      <c r="HB74" s="696"/>
      <c r="HC74" s="696"/>
      <c r="HD74" s="696"/>
      <c r="HE74" s="696"/>
      <c r="HF74" s="696"/>
      <c r="HG74" s="696"/>
      <c r="HH74" s="696"/>
      <c r="HI74" s="696"/>
      <c r="HJ74" s="696"/>
      <c r="HK74" s="696"/>
      <c r="HL74" s="696"/>
      <c r="HM74" s="696"/>
      <c r="HN74" s="696"/>
      <c r="HO74" s="696"/>
      <c r="HP74" s="696"/>
      <c r="HQ74" s="696"/>
      <c r="HR74" s="696"/>
      <c r="HS74" s="696"/>
      <c r="HT74" s="696"/>
      <c r="HU74" s="696"/>
    </row>
    <row r="75" spans="1:229" ht="30.75">
      <c r="A75" s="789">
        <v>9</v>
      </c>
      <c r="B75" s="789"/>
      <c r="C75" s="1091" t="s">
        <v>311</v>
      </c>
      <c r="D75" s="754" t="s">
        <v>353</v>
      </c>
      <c r="E75" s="687"/>
      <c r="F75" s="688">
        <v>1</v>
      </c>
      <c r="G75" s="688"/>
      <c r="H75" s="785"/>
      <c r="I75" s="686">
        <v>4</v>
      </c>
      <c r="J75" s="687">
        <v>75</v>
      </c>
      <c r="K75" s="688">
        <v>30</v>
      </c>
      <c r="L75" s="688">
        <v>15</v>
      </c>
      <c r="M75" s="688"/>
      <c r="N75" s="688">
        <v>30</v>
      </c>
      <c r="O75" s="689">
        <v>45</v>
      </c>
      <c r="P75" s="1047">
        <v>3</v>
      </c>
      <c r="Q75" s="712"/>
      <c r="R75" s="713"/>
      <c r="S75" s="700"/>
      <c r="T75" s="694"/>
      <c r="U75" s="695">
        <v>0.4</v>
      </c>
      <c r="V75" s="696"/>
      <c r="W75" s="696"/>
      <c r="X75" s="696"/>
      <c r="Y75" s="696"/>
      <c r="Z75" s="696"/>
      <c r="AA75" s="696"/>
      <c r="AB75" s="696"/>
      <c r="AC75" s="696"/>
      <c r="AD75" s="696"/>
      <c r="AE75" s="696"/>
      <c r="AF75" s="696"/>
      <c r="AG75" s="696"/>
      <c r="AH75" s="696"/>
      <c r="AI75" s="696"/>
      <c r="AJ75" s="696"/>
      <c r="AK75" s="696"/>
      <c r="AL75" s="696"/>
      <c r="AM75" s="696"/>
      <c r="AN75" s="696"/>
      <c r="AO75" s="696"/>
      <c r="AP75" s="696"/>
      <c r="AQ75" s="696"/>
      <c r="AR75" s="696"/>
      <c r="AS75" s="696"/>
      <c r="AT75" s="696"/>
      <c r="AU75" s="696"/>
      <c r="AV75" s="696"/>
      <c r="AW75" s="696"/>
      <c r="AX75" s="583" t="s">
        <v>390</v>
      </c>
      <c r="AY75" s="1142" t="s">
        <v>307</v>
      </c>
      <c r="AZ75" s="693" t="s">
        <v>38</v>
      </c>
      <c r="BA75" s="696"/>
      <c r="BB75" s="696"/>
      <c r="BC75" s="696"/>
      <c r="BD75" s="696"/>
      <c r="BE75" s="696"/>
      <c r="BF75" s="696"/>
      <c r="BG75" s="696"/>
      <c r="BH75" s="696"/>
      <c r="BI75" s="696"/>
      <c r="BJ75" s="696"/>
      <c r="BK75" s="696"/>
      <c r="BL75" s="696"/>
      <c r="BM75" s="696"/>
      <c r="BN75" s="696"/>
      <c r="BO75" s="696"/>
      <c r="BP75" s="696"/>
      <c r="BQ75" s="696"/>
      <c r="BR75" s="696"/>
      <c r="BS75" s="696"/>
      <c r="BT75" s="696"/>
      <c r="BU75" s="696"/>
      <c r="BV75" s="696"/>
      <c r="BW75" s="696"/>
      <c r="BX75" s="696"/>
      <c r="BY75" s="696"/>
      <c r="BZ75" s="696"/>
      <c r="CA75" s="696"/>
      <c r="CB75" s="696"/>
      <c r="CC75" s="696"/>
      <c r="CD75" s="696"/>
      <c r="CE75" s="696"/>
      <c r="CF75" s="696"/>
      <c r="CG75" s="696"/>
      <c r="CH75" s="696"/>
      <c r="CI75" s="696"/>
      <c r="CJ75" s="696"/>
      <c r="CK75" s="696"/>
      <c r="CL75" s="696"/>
      <c r="CM75" s="696"/>
      <c r="CN75" s="696"/>
      <c r="CO75" s="696"/>
      <c r="CP75" s="696"/>
      <c r="CQ75" s="696"/>
      <c r="CR75" s="696"/>
      <c r="CS75" s="696"/>
      <c r="CT75" s="696"/>
      <c r="CU75" s="696"/>
      <c r="CV75" s="696"/>
      <c r="CW75" s="696"/>
      <c r="CX75" s="696"/>
      <c r="CY75" s="696"/>
      <c r="CZ75" s="696"/>
      <c r="DA75" s="696"/>
      <c r="DB75" s="696"/>
      <c r="DC75" s="696"/>
      <c r="DD75" s="696"/>
      <c r="DE75" s="696"/>
      <c r="DF75" s="696"/>
      <c r="DG75" s="696"/>
      <c r="DH75" s="696"/>
      <c r="DI75" s="696"/>
      <c r="DJ75" s="696"/>
      <c r="DK75" s="696"/>
      <c r="DL75" s="696"/>
      <c r="DM75" s="696"/>
      <c r="DN75" s="696"/>
      <c r="DO75" s="696"/>
      <c r="DP75" s="696"/>
      <c r="DQ75" s="696"/>
      <c r="DR75" s="696"/>
      <c r="DS75" s="696"/>
      <c r="DT75" s="696"/>
      <c r="DU75" s="696"/>
      <c r="DV75" s="696"/>
      <c r="DW75" s="696"/>
      <c r="DX75" s="696"/>
      <c r="DY75" s="696"/>
      <c r="DZ75" s="696"/>
      <c r="EA75" s="696"/>
      <c r="EB75" s="696"/>
      <c r="EC75" s="696"/>
      <c r="ED75" s="696"/>
      <c r="EE75" s="696"/>
      <c r="EF75" s="696"/>
      <c r="EG75" s="696"/>
      <c r="EH75" s="696"/>
      <c r="EI75" s="696"/>
      <c r="EJ75" s="696"/>
      <c r="EK75" s="696"/>
      <c r="EL75" s="696"/>
      <c r="EM75" s="696"/>
      <c r="EN75" s="696"/>
      <c r="EO75" s="696"/>
      <c r="EP75" s="696"/>
      <c r="EQ75" s="696"/>
      <c r="ER75" s="696"/>
      <c r="ES75" s="696"/>
      <c r="ET75" s="696"/>
      <c r="EU75" s="696"/>
      <c r="EV75" s="696"/>
      <c r="EW75" s="696"/>
      <c r="EX75" s="696"/>
      <c r="EY75" s="696"/>
      <c r="EZ75" s="696"/>
      <c r="FA75" s="696"/>
      <c r="FB75" s="696"/>
      <c r="FC75" s="696"/>
      <c r="FD75" s="696"/>
      <c r="FE75" s="696"/>
      <c r="FF75" s="696"/>
      <c r="FG75" s="696"/>
      <c r="FH75" s="696"/>
      <c r="FI75" s="696"/>
      <c r="FJ75" s="696"/>
      <c r="FK75" s="696"/>
      <c r="FL75" s="696"/>
      <c r="FM75" s="696"/>
      <c r="FN75" s="696"/>
      <c r="FO75" s="696"/>
      <c r="FP75" s="696"/>
      <c r="FQ75" s="696"/>
      <c r="FR75" s="696"/>
      <c r="FS75" s="696"/>
      <c r="FT75" s="696"/>
      <c r="FU75" s="696"/>
      <c r="FV75" s="696"/>
      <c r="FW75" s="696"/>
      <c r="FX75" s="696"/>
      <c r="FY75" s="696"/>
      <c r="FZ75" s="696"/>
      <c r="GA75" s="696"/>
      <c r="GB75" s="696"/>
      <c r="GC75" s="696"/>
      <c r="GD75" s="696"/>
      <c r="GE75" s="696"/>
      <c r="GF75" s="696"/>
      <c r="GG75" s="696"/>
      <c r="GH75" s="696"/>
      <c r="GI75" s="696"/>
      <c r="GJ75" s="696"/>
      <c r="GK75" s="696"/>
      <c r="GL75" s="696"/>
      <c r="GM75" s="696"/>
      <c r="GN75" s="696"/>
      <c r="GO75" s="696"/>
      <c r="GP75" s="696"/>
      <c r="GQ75" s="696"/>
      <c r="GR75" s="696"/>
      <c r="GS75" s="696"/>
      <c r="GT75" s="696"/>
      <c r="GU75" s="696"/>
      <c r="GV75" s="696"/>
      <c r="GW75" s="696"/>
      <c r="GX75" s="696"/>
      <c r="GY75" s="696"/>
      <c r="GZ75" s="696"/>
      <c r="HA75" s="696"/>
      <c r="HB75" s="696"/>
      <c r="HC75" s="696"/>
      <c r="HD75" s="696"/>
      <c r="HE75" s="696"/>
      <c r="HF75" s="696"/>
      <c r="HG75" s="696"/>
      <c r="HH75" s="696"/>
      <c r="HI75" s="696"/>
      <c r="HJ75" s="696"/>
      <c r="HK75" s="696"/>
      <c r="HL75" s="696"/>
      <c r="HM75" s="696"/>
      <c r="HN75" s="696"/>
      <c r="HO75" s="696"/>
      <c r="HP75" s="696"/>
      <c r="HQ75" s="696"/>
      <c r="HR75" s="696"/>
      <c r="HS75" s="696"/>
      <c r="HT75" s="696"/>
      <c r="HU75" s="696"/>
    </row>
    <row r="76" spans="1:52" ht="15">
      <c r="A76" s="789"/>
      <c r="B76" s="789"/>
      <c r="D76" s="2" t="s">
        <v>391</v>
      </c>
      <c r="P76" s="3" t="s">
        <v>182</v>
      </c>
      <c r="AW76" s="1143"/>
      <c r="AX76" s="789" t="s">
        <v>401</v>
      </c>
      <c r="AY76" s="789" t="s">
        <v>392</v>
      </c>
      <c r="AZ76" s="789"/>
    </row>
    <row r="77" spans="1:52" ht="15">
      <c r="A77" s="789"/>
      <c r="B77" s="789"/>
      <c r="I77" s="1096"/>
      <c r="P77" s="3"/>
      <c r="AW77" s="1143"/>
      <c r="AX77" s="789"/>
      <c r="AY77" s="789"/>
      <c r="AZ77" s="789"/>
    </row>
    <row r="78" spans="1:52" ht="15">
      <c r="A78" s="789"/>
      <c r="B78" s="789"/>
      <c r="I78" s="1096"/>
      <c r="P78" s="3"/>
      <c r="AW78" s="1143"/>
      <c r="AX78" s="789"/>
      <c r="AY78" s="789"/>
      <c r="AZ78" s="789"/>
    </row>
    <row r="79" spans="1:52" ht="15">
      <c r="A79" s="789"/>
      <c r="B79" s="789"/>
      <c r="D79" s="2" t="s">
        <v>393</v>
      </c>
      <c r="I79" s="1096"/>
      <c r="P79" s="3"/>
      <c r="AW79" s="1143"/>
      <c r="AX79" s="789"/>
      <c r="AY79" s="789"/>
      <c r="AZ79" s="789"/>
    </row>
    <row r="80" spans="1:229" ht="15">
      <c r="A80" s="789">
        <v>10</v>
      </c>
      <c r="B80" s="789"/>
      <c r="C80" s="1092" t="s">
        <v>224</v>
      </c>
      <c r="D80" s="858" t="s">
        <v>218</v>
      </c>
      <c r="E80" s="859"/>
      <c r="F80" s="717">
        <v>2</v>
      </c>
      <c r="G80" s="860"/>
      <c r="H80" s="861"/>
      <c r="I80" s="862">
        <v>3</v>
      </c>
      <c r="J80" s="863">
        <v>90</v>
      </c>
      <c r="K80" s="864">
        <v>36</v>
      </c>
      <c r="L80" s="865">
        <v>18</v>
      </c>
      <c r="M80" s="865"/>
      <c r="N80" s="865">
        <v>9</v>
      </c>
      <c r="O80" s="866">
        <v>54</v>
      </c>
      <c r="P80" s="1049">
        <v>2</v>
      </c>
      <c r="Q80" s="1049"/>
      <c r="S80" s="869"/>
      <c r="T80" s="584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583" t="s">
        <v>383</v>
      </c>
      <c r="AY80" s="583" t="s">
        <v>394</v>
      </c>
      <c r="AZ80" s="583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</row>
    <row r="81" spans="1:229" ht="30.75">
      <c r="A81" s="789">
        <v>2</v>
      </c>
      <c r="B81" s="789"/>
      <c r="C81" s="1088" t="s">
        <v>227</v>
      </c>
      <c r="D81" s="800" t="s">
        <v>33</v>
      </c>
      <c r="E81" s="801">
        <v>2</v>
      </c>
      <c r="F81" s="802"/>
      <c r="G81" s="802"/>
      <c r="H81" s="803"/>
      <c r="I81" s="804">
        <v>2</v>
      </c>
      <c r="J81" s="805">
        <v>60</v>
      </c>
      <c r="K81" s="806"/>
      <c r="L81" s="807"/>
      <c r="M81" s="807"/>
      <c r="N81" s="807">
        <v>9</v>
      </c>
      <c r="O81" s="808">
        <v>24</v>
      </c>
      <c r="P81" s="1050">
        <v>2</v>
      </c>
      <c r="Q81" s="1051"/>
      <c r="S81" s="592"/>
      <c r="T81" s="584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583" t="s">
        <v>383</v>
      </c>
      <c r="AY81" s="583" t="s">
        <v>386</v>
      </c>
      <c r="AZ81" s="583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</row>
    <row r="82" spans="1:229" ht="30.75">
      <c r="A82" s="789">
        <v>11</v>
      </c>
      <c r="B82" s="789"/>
      <c r="C82" s="1091" t="s">
        <v>244</v>
      </c>
      <c r="D82" s="829" t="s">
        <v>220</v>
      </c>
      <c r="E82" s="830"/>
      <c r="F82" s="831">
        <v>2</v>
      </c>
      <c r="G82" s="832"/>
      <c r="H82" s="833"/>
      <c r="I82" s="1015">
        <v>3</v>
      </c>
      <c r="J82" s="1016">
        <v>90</v>
      </c>
      <c r="K82" s="1017">
        <v>36</v>
      </c>
      <c r="L82" s="1018">
        <v>9</v>
      </c>
      <c r="M82" s="1019"/>
      <c r="N82" s="1018">
        <v>9</v>
      </c>
      <c r="O82" s="1020">
        <v>54</v>
      </c>
      <c r="P82" s="1052">
        <v>2</v>
      </c>
      <c r="Q82" s="1053"/>
      <c r="S82" s="836"/>
      <c r="T82" s="589"/>
      <c r="U82" s="628">
        <v>0.4</v>
      </c>
      <c r="V82" s="625"/>
      <c r="W82" s="625"/>
      <c r="X82" s="625"/>
      <c r="Y82" s="625"/>
      <c r="Z82" s="625"/>
      <c r="AA82" s="625"/>
      <c r="AB82" s="625"/>
      <c r="AC82" s="625"/>
      <c r="AD82" s="625"/>
      <c r="AE82" s="625"/>
      <c r="AF82" s="625"/>
      <c r="AG82" s="625"/>
      <c r="AH82" s="625"/>
      <c r="AI82" s="625"/>
      <c r="AJ82" s="625"/>
      <c r="AK82" s="625"/>
      <c r="AL82" s="625"/>
      <c r="AM82" s="625"/>
      <c r="AN82" s="625"/>
      <c r="AO82" s="625"/>
      <c r="AP82" s="625"/>
      <c r="AQ82" s="625"/>
      <c r="AR82" s="625"/>
      <c r="AS82" s="625"/>
      <c r="AT82" s="625"/>
      <c r="AU82" s="625"/>
      <c r="AV82" s="625"/>
      <c r="AW82" s="625"/>
      <c r="AX82" s="2" t="s">
        <v>387</v>
      </c>
      <c r="AY82" s="1142" t="s">
        <v>307</v>
      </c>
      <c r="AZ82" s="1142"/>
      <c r="BA82" s="625"/>
      <c r="BB82" s="625"/>
      <c r="BC82" s="625"/>
      <c r="BD82" s="625"/>
      <c r="BE82" s="625"/>
      <c r="BF82" s="625"/>
      <c r="BG82" s="625"/>
      <c r="BH82" s="625"/>
      <c r="BI82" s="625"/>
      <c r="BJ82" s="625"/>
      <c r="BK82" s="625"/>
      <c r="BL82" s="625"/>
      <c r="BM82" s="625"/>
      <c r="BN82" s="625"/>
      <c r="BO82" s="625"/>
      <c r="BP82" s="625"/>
      <c r="BQ82" s="625"/>
      <c r="BR82" s="625"/>
      <c r="BS82" s="625"/>
      <c r="BT82" s="625"/>
      <c r="BU82" s="625"/>
      <c r="BV82" s="625"/>
      <c r="BW82" s="625"/>
      <c r="BX82" s="625"/>
      <c r="BY82" s="625"/>
      <c r="BZ82" s="625"/>
      <c r="CA82" s="625"/>
      <c r="CB82" s="625"/>
      <c r="CC82" s="625"/>
      <c r="CD82" s="625"/>
      <c r="CE82" s="625"/>
      <c r="CF82" s="625"/>
      <c r="CG82" s="625"/>
      <c r="CH82" s="625"/>
      <c r="CI82" s="625"/>
      <c r="CJ82" s="625"/>
      <c r="CK82" s="625"/>
      <c r="CL82" s="625"/>
      <c r="CM82" s="625"/>
      <c r="CN82" s="625"/>
      <c r="CO82" s="625"/>
      <c r="CP82" s="625"/>
      <c r="CQ82" s="625"/>
      <c r="CR82" s="625"/>
      <c r="CS82" s="625"/>
      <c r="CT82" s="625"/>
      <c r="CU82" s="625"/>
      <c r="CV82" s="625"/>
      <c r="CW82" s="625"/>
      <c r="CX82" s="625"/>
      <c r="CY82" s="625"/>
      <c r="CZ82" s="625"/>
      <c r="DA82" s="625"/>
      <c r="DB82" s="625"/>
      <c r="DC82" s="625"/>
      <c r="DD82" s="625"/>
      <c r="DE82" s="625"/>
      <c r="DF82" s="625"/>
      <c r="DG82" s="625"/>
      <c r="DH82" s="625"/>
      <c r="DI82" s="625"/>
      <c r="DJ82" s="625"/>
      <c r="DK82" s="625"/>
      <c r="DL82" s="625"/>
      <c r="DM82" s="625"/>
      <c r="DN82" s="625"/>
      <c r="DO82" s="625"/>
      <c r="DP82" s="625"/>
      <c r="DQ82" s="625"/>
      <c r="DR82" s="625"/>
      <c r="DS82" s="625"/>
      <c r="DT82" s="625"/>
      <c r="DU82" s="625"/>
      <c r="DV82" s="625"/>
      <c r="DW82" s="625"/>
      <c r="DX82" s="625"/>
      <c r="DY82" s="625"/>
      <c r="DZ82" s="625"/>
      <c r="EA82" s="625"/>
      <c r="EB82" s="625"/>
      <c r="EC82" s="625"/>
      <c r="ED82" s="625"/>
      <c r="EE82" s="625"/>
      <c r="EF82" s="625"/>
      <c r="EG82" s="625"/>
      <c r="EH82" s="625"/>
      <c r="EI82" s="625"/>
      <c r="EJ82" s="625"/>
      <c r="EK82" s="625"/>
      <c r="EL82" s="625"/>
      <c r="EM82" s="625"/>
      <c r="EN82" s="625"/>
      <c r="EO82" s="625"/>
      <c r="EP82" s="625"/>
      <c r="EQ82" s="625"/>
      <c r="ER82" s="625"/>
      <c r="ES82" s="625"/>
      <c r="ET82" s="625"/>
      <c r="EU82" s="625"/>
      <c r="EV82" s="625"/>
      <c r="EW82" s="625"/>
      <c r="EX82" s="625"/>
      <c r="EY82" s="625"/>
      <c r="EZ82" s="625"/>
      <c r="FA82" s="625"/>
      <c r="FB82" s="625"/>
      <c r="FC82" s="625"/>
      <c r="FD82" s="625"/>
      <c r="FE82" s="625"/>
      <c r="FF82" s="625"/>
      <c r="FG82" s="625"/>
      <c r="FH82" s="625"/>
      <c r="FI82" s="625"/>
      <c r="FJ82" s="625"/>
      <c r="FK82" s="625"/>
      <c r="FL82" s="625"/>
      <c r="FM82" s="625"/>
      <c r="FN82" s="625"/>
      <c r="FO82" s="625"/>
      <c r="FP82" s="625"/>
      <c r="FQ82" s="625"/>
      <c r="FR82" s="625"/>
      <c r="FS82" s="625"/>
      <c r="FT82" s="625"/>
      <c r="FU82" s="625"/>
      <c r="FV82" s="625"/>
      <c r="FW82" s="625"/>
      <c r="FX82" s="625"/>
      <c r="FY82" s="625"/>
      <c r="FZ82" s="625"/>
      <c r="GA82" s="625"/>
      <c r="GB82" s="625"/>
      <c r="GC82" s="625"/>
      <c r="GD82" s="625"/>
      <c r="GE82" s="625"/>
      <c r="GF82" s="625"/>
      <c r="GG82" s="625"/>
      <c r="GH82" s="625"/>
      <c r="GI82" s="625"/>
      <c r="GJ82" s="625"/>
      <c r="GK82" s="625"/>
      <c r="GL82" s="625"/>
      <c r="GM82" s="625"/>
      <c r="GN82" s="625"/>
      <c r="GO82" s="625"/>
      <c r="GP82" s="625"/>
      <c r="GQ82" s="625"/>
      <c r="GR82" s="625"/>
      <c r="GS82" s="625"/>
      <c r="GT82" s="625"/>
      <c r="GU82" s="625"/>
      <c r="GV82" s="625"/>
      <c r="GW82" s="625"/>
      <c r="GX82" s="625"/>
      <c r="GY82" s="625"/>
      <c r="GZ82" s="625"/>
      <c r="HA82" s="625"/>
      <c r="HB82" s="625"/>
      <c r="HC82" s="625"/>
      <c r="HD82" s="625"/>
      <c r="HE82" s="625"/>
      <c r="HF82" s="625"/>
      <c r="HG82" s="625"/>
      <c r="HH82" s="625"/>
      <c r="HI82" s="625"/>
      <c r="HJ82" s="625"/>
      <c r="HK82" s="625"/>
      <c r="HL82" s="625"/>
      <c r="HM82" s="625"/>
      <c r="HN82" s="625"/>
      <c r="HO82" s="625"/>
      <c r="HP82" s="625"/>
      <c r="HQ82" s="625"/>
      <c r="HR82" s="625"/>
      <c r="HS82" s="625"/>
      <c r="HT82" s="625"/>
      <c r="HU82" s="625"/>
    </row>
    <row r="83" spans="1:229" ht="15.75" thickBot="1">
      <c r="A83" s="789">
        <v>12</v>
      </c>
      <c r="B83" s="789"/>
      <c r="C83" s="1091" t="s">
        <v>274</v>
      </c>
      <c r="D83" s="791" t="s">
        <v>264</v>
      </c>
      <c r="E83" s="792">
        <v>2</v>
      </c>
      <c r="F83" s="717"/>
      <c r="G83" s="793"/>
      <c r="H83" s="794"/>
      <c r="I83" s="1015">
        <v>5</v>
      </c>
      <c r="J83" s="1016">
        <v>150</v>
      </c>
      <c r="K83" s="1017">
        <v>54</v>
      </c>
      <c r="L83" s="1018">
        <v>18</v>
      </c>
      <c r="M83" s="1019">
        <v>9</v>
      </c>
      <c r="N83" s="1018"/>
      <c r="O83" s="1020">
        <v>96</v>
      </c>
      <c r="P83" s="1052">
        <v>3</v>
      </c>
      <c r="Q83" s="1053"/>
      <c r="S83" s="836"/>
      <c r="T83" s="584"/>
      <c r="U83" s="978">
        <v>0.36</v>
      </c>
      <c r="V83" s="625"/>
      <c r="W83" s="625" t="s">
        <v>305</v>
      </c>
      <c r="X83" s="625"/>
      <c r="Y83" s="625"/>
      <c r="Z83" s="625"/>
      <c r="AA83" s="625"/>
      <c r="AB83" s="625"/>
      <c r="AC83" s="625"/>
      <c r="AD83" s="625"/>
      <c r="AE83" s="625"/>
      <c r="AF83" s="625"/>
      <c r="AG83" s="625"/>
      <c r="AH83" s="625"/>
      <c r="AI83" s="625"/>
      <c r="AJ83" s="625"/>
      <c r="AK83" s="625"/>
      <c r="AL83" s="625"/>
      <c r="AM83" s="625"/>
      <c r="AN83" s="625"/>
      <c r="AO83" s="625"/>
      <c r="AP83" s="625"/>
      <c r="AQ83" s="625"/>
      <c r="AR83" s="625"/>
      <c r="AS83" s="625"/>
      <c r="AT83" s="625"/>
      <c r="AU83" s="625"/>
      <c r="AV83" s="625"/>
      <c r="AW83" s="625"/>
      <c r="AX83" s="789" t="s">
        <v>387</v>
      </c>
      <c r="AY83" s="1142" t="s">
        <v>307</v>
      </c>
      <c r="AZ83" s="1142"/>
      <c r="BA83" s="625"/>
      <c r="BB83" s="625"/>
      <c r="BC83" s="625"/>
      <c r="BD83" s="625"/>
      <c r="BE83" s="625"/>
      <c r="BF83" s="625"/>
      <c r="BG83" s="625"/>
      <c r="BH83" s="625"/>
      <c r="BI83" s="625"/>
      <c r="BJ83" s="625"/>
      <c r="BK83" s="625"/>
      <c r="BL83" s="625"/>
      <c r="BM83" s="625"/>
      <c r="BN83" s="625"/>
      <c r="BO83" s="625"/>
      <c r="BP83" s="625"/>
      <c r="BQ83" s="625"/>
      <c r="BR83" s="625"/>
      <c r="BS83" s="625"/>
      <c r="BT83" s="625"/>
      <c r="BU83" s="625"/>
      <c r="BV83" s="625"/>
      <c r="BW83" s="625"/>
      <c r="BX83" s="625"/>
      <c r="BY83" s="625"/>
      <c r="BZ83" s="625"/>
      <c r="CA83" s="625"/>
      <c r="CB83" s="625"/>
      <c r="CC83" s="625"/>
      <c r="CD83" s="625"/>
      <c r="CE83" s="625"/>
      <c r="CF83" s="625"/>
      <c r="CG83" s="625"/>
      <c r="CH83" s="625"/>
      <c r="CI83" s="625"/>
      <c r="CJ83" s="625"/>
      <c r="CK83" s="625"/>
      <c r="CL83" s="625"/>
      <c r="CM83" s="625"/>
      <c r="CN83" s="625"/>
      <c r="CO83" s="625"/>
      <c r="CP83" s="625"/>
      <c r="CQ83" s="625"/>
      <c r="CR83" s="625"/>
      <c r="CS83" s="625"/>
      <c r="CT83" s="625"/>
      <c r="CU83" s="625"/>
      <c r="CV83" s="625"/>
      <c r="CW83" s="625"/>
      <c r="CX83" s="625"/>
      <c r="CY83" s="625"/>
      <c r="CZ83" s="625"/>
      <c r="DA83" s="625"/>
      <c r="DB83" s="625"/>
      <c r="DC83" s="625"/>
      <c r="DD83" s="625"/>
      <c r="DE83" s="625"/>
      <c r="DF83" s="625"/>
      <c r="DG83" s="625"/>
      <c r="DH83" s="625"/>
      <c r="DI83" s="625"/>
      <c r="DJ83" s="625"/>
      <c r="DK83" s="625"/>
      <c r="DL83" s="625"/>
      <c r="DM83" s="625"/>
      <c r="DN83" s="625"/>
      <c r="DO83" s="625"/>
      <c r="DP83" s="625"/>
      <c r="DQ83" s="625"/>
      <c r="DR83" s="625"/>
      <c r="DS83" s="625"/>
      <c r="DT83" s="625"/>
      <c r="DU83" s="625"/>
      <c r="DV83" s="625"/>
      <c r="DW83" s="625"/>
      <c r="DX83" s="625"/>
      <c r="DY83" s="625"/>
      <c r="DZ83" s="625"/>
      <c r="EA83" s="625"/>
      <c r="EB83" s="625"/>
      <c r="EC83" s="625"/>
      <c r="ED83" s="625"/>
      <c r="EE83" s="625"/>
      <c r="EF83" s="625"/>
      <c r="EG83" s="625"/>
      <c r="EH83" s="625"/>
      <c r="EI83" s="625"/>
      <c r="EJ83" s="625"/>
      <c r="EK83" s="625"/>
      <c r="EL83" s="625"/>
      <c r="EM83" s="625"/>
      <c r="EN83" s="625"/>
      <c r="EO83" s="625"/>
      <c r="EP83" s="625"/>
      <c r="EQ83" s="625"/>
      <c r="ER83" s="625"/>
      <c r="ES83" s="625"/>
      <c r="ET83" s="625"/>
      <c r="EU83" s="625"/>
      <c r="EV83" s="625"/>
      <c r="EW83" s="625"/>
      <c r="EX83" s="625"/>
      <c r="EY83" s="625"/>
      <c r="EZ83" s="625"/>
      <c r="FA83" s="625"/>
      <c r="FB83" s="625"/>
      <c r="FC83" s="625"/>
      <c r="FD83" s="625"/>
      <c r="FE83" s="625"/>
      <c r="FF83" s="625"/>
      <c r="FG83" s="625"/>
      <c r="FH83" s="625"/>
      <c r="FI83" s="625"/>
      <c r="FJ83" s="625"/>
      <c r="FK83" s="625"/>
      <c r="FL83" s="625"/>
      <c r="FM83" s="625"/>
      <c r="FN83" s="625"/>
      <c r="FO83" s="625"/>
      <c r="FP83" s="625"/>
      <c r="FQ83" s="625"/>
      <c r="FR83" s="625"/>
      <c r="FS83" s="625"/>
      <c r="FT83" s="625"/>
      <c r="FU83" s="625"/>
      <c r="FV83" s="625"/>
      <c r="FW83" s="625"/>
      <c r="FX83" s="625"/>
      <c r="FY83" s="625"/>
      <c r="FZ83" s="625"/>
      <c r="GA83" s="625"/>
      <c r="GB83" s="625"/>
      <c r="GC83" s="625"/>
      <c r="GD83" s="625"/>
      <c r="GE83" s="625"/>
      <c r="GF83" s="625"/>
      <c r="GG83" s="625"/>
      <c r="GH83" s="625"/>
      <c r="GI83" s="625"/>
      <c r="GJ83" s="625"/>
      <c r="GK83" s="625"/>
      <c r="GL83" s="625"/>
      <c r="GM83" s="625"/>
      <c r="GN83" s="625"/>
      <c r="GO83" s="625"/>
      <c r="GP83" s="625"/>
      <c r="GQ83" s="625"/>
      <c r="GR83" s="625"/>
      <c r="GS83" s="625"/>
      <c r="GT83" s="625"/>
      <c r="GU83" s="625"/>
      <c r="GV83" s="625"/>
      <c r="GW83" s="625"/>
      <c r="GX83" s="625"/>
      <c r="GY83" s="625"/>
      <c r="GZ83" s="625"/>
      <c r="HA83" s="625"/>
      <c r="HB83" s="625"/>
      <c r="HC83" s="625"/>
      <c r="HD83" s="625"/>
      <c r="HE83" s="625"/>
      <c r="HF83" s="625"/>
      <c r="HG83" s="625"/>
      <c r="HH83" s="625"/>
      <c r="HI83" s="625"/>
      <c r="HJ83" s="625"/>
      <c r="HK83" s="625"/>
      <c r="HL83" s="625"/>
      <c r="HM83" s="625"/>
      <c r="HN83" s="625"/>
      <c r="HO83" s="625"/>
      <c r="HP83" s="625"/>
      <c r="HQ83" s="625"/>
      <c r="HR83" s="625"/>
      <c r="HS83" s="625"/>
      <c r="HT83" s="625"/>
      <c r="HU83" s="625"/>
    </row>
    <row r="84" spans="1:229" ht="46.5">
      <c r="A84" s="789">
        <v>13</v>
      </c>
      <c r="B84" s="789"/>
      <c r="C84" s="1093" t="s">
        <v>223</v>
      </c>
      <c r="D84" s="923" t="s">
        <v>260</v>
      </c>
      <c r="E84" s="924"/>
      <c r="F84" s="925">
        <v>2</v>
      </c>
      <c r="G84" s="926"/>
      <c r="H84" s="927"/>
      <c r="I84" s="928">
        <v>4</v>
      </c>
      <c r="J84" s="929">
        <v>120</v>
      </c>
      <c r="K84" s="930">
        <v>36</v>
      </c>
      <c r="L84" s="864">
        <v>18</v>
      </c>
      <c r="M84" s="931"/>
      <c r="N84" s="932"/>
      <c r="O84" s="933">
        <v>84</v>
      </c>
      <c r="P84" s="1054">
        <v>2</v>
      </c>
      <c r="Q84" s="1055"/>
      <c r="S84" s="934"/>
      <c r="T84" s="630"/>
      <c r="U84" s="627">
        <v>0.3333333333333333</v>
      </c>
      <c r="V84" s="625"/>
      <c r="W84" s="625"/>
      <c r="X84" s="625"/>
      <c r="Y84" s="625"/>
      <c r="Z84" s="625"/>
      <c r="AA84" s="625"/>
      <c r="AB84" s="625"/>
      <c r="AC84" s="625"/>
      <c r="AD84" s="625"/>
      <c r="AE84" s="625"/>
      <c r="AF84" s="625"/>
      <c r="AG84" s="625"/>
      <c r="AH84" s="625"/>
      <c r="AI84" s="625"/>
      <c r="AJ84" s="625"/>
      <c r="AK84" s="625"/>
      <c r="AL84" s="625"/>
      <c r="AM84" s="625"/>
      <c r="AN84" s="625"/>
      <c r="AO84" s="625"/>
      <c r="AP84" s="625"/>
      <c r="AQ84" s="625"/>
      <c r="AR84" s="625"/>
      <c r="AS84" s="625"/>
      <c r="AT84" s="625"/>
      <c r="AU84" s="625"/>
      <c r="AV84" s="625"/>
      <c r="AW84" s="625"/>
      <c r="AX84" s="2" t="s">
        <v>396</v>
      </c>
      <c r="AY84" s="1142" t="s">
        <v>307</v>
      </c>
      <c r="AZ84" s="1142"/>
      <c r="BA84" s="625"/>
      <c r="BB84" s="625"/>
      <c r="BC84" s="625"/>
      <c r="BD84" s="625"/>
      <c r="BE84" s="625"/>
      <c r="BF84" s="625"/>
      <c r="BG84" s="625"/>
      <c r="BH84" s="625"/>
      <c r="BI84" s="625"/>
      <c r="BJ84" s="625"/>
      <c r="BK84" s="625"/>
      <c r="BL84" s="625"/>
      <c r="BM84" s="625"/>
      <c r="BN84" s="625"/>
      <c r="BO84" s="625"/>
      <c r="BP84" s="625"/>
      <c r="BQ84" s="625"/>
      <c r="BR84" s="625"/>
      <c r="BS84" s="625"/>
      <c r="BT84" s="625"/>
      <c r="BU84" s="625"/>
      <c r="BV84" s="625"/>
      <c r="BW84" s="625"/>
      <c r="BX84" s="625"/>
      <c r="BY84" s="625"/>
      <c r="BZ84" s="625"/>
      <c r="CA84" s="625"/>
      <c r="CB84" s="625"/>
      <c r="CC84" s="625"/>
      <c r="CD84" s="625"/>
      <c r="CE84" s="625"/>
      <c r="CF84" s="625"/>
      <c r="CG84" s="625"/>
      <c r="CH84" s="625"/>
      <c r="CI84" s="625"/>
      <c r="CJ84" s="625"/>
      <c r="CK84" s="625"/>
      <c r="CL84" s="625"/>
      <c r="CM84" s="625"/>
      <c r="CN84" s="625"/>
      <c r="CO84" s="625"/>
      <c r="CP84" s="625"/>
      <c r="CQ84" s="625"/>
      <c r="CR84" s="625"/>
      <c r="CS84" s="625"/>
      <c r="CT84" s="625"/>
      <c r="CU84" s="625"/>
      <c r="CV84" s="625"/>
      <c r="CW84" s="625"/>
      <c r="CX84" s="625"/>
      <c r="CY84" s="625"/>
      <c r="CZ84" s="625"/>
      <c r="DA84" s="625"/>
      <c r="DB84" s="625"/>
      <c r="DC84" s="625"/>
      <c r="DD84" s="625"/>
      <c r="DE84" s="625"/>
      <c r="DF84" s="625"/>
      <c r="DG84" s="625"/>
      <c r="DH84" s="625"/>
      <c r="DI84" s="625"/>
      <c r="DJ84" s="625"/>
      <c r="DK84" s="625"/>
      <c r="DL84" s="625"/>
      <c r="DM84" s="625"/>
      <c r="DN84" s="625"/>
      <c r="DO84" s="625"/>
      <c r="DP84" s="625"/>
      <c r="DQ84" s="625"/>
      <c r="DR84" s="625"/>
      <c r="DS84" s="625"/>
      <c r="DT84" s="625"/>
      <c r="DU84" s="625"/>
      <c r="DV84" s="625"/>
      <c r="DW84" s="625"/>
      <c r="DX84" s="625"/>
      <c r="DY84" s="625"/>
      <c r="DZ84" s="625"/>
      <c r="EA84" s="625"/>
      <c r="EB84" s="625"/>
      <c r="EC84" s="625"/>
      <c r="ED84" s="625"/>
      <c r="EE84" s="625"/>
      <c r="EF84" s="625"/>
      <c r="EG84" s="625"/>
      <c r="EH84" s="625"/>
      <c r="EI84" s="625"/>
      <c r="EJ84" s="625"/>
      <c r="EK84" s="625"/>
      <c r="EL84" s="625"/>
      <c r="EM84" s="625"/>
      <c r="EN84" s="625"/>
      <c r="EO84" s="625"/>
      <c r="EP84" s="625"/>
      <c r="EQ84" s="625"/>
      <c r="ER84" s="625"/>
      <c r="ES84" s="625"/>
      <c r="ET84" s="625"/>
      <c r="EU84" s="625"/>
      <c r="EV84" s="625"/>
      <c r="EW84" s="625"/>
      <c r="EX84" s="625"/>
      <c r="EY84" s="625"/>
      <c r="EZ84" s="625"/>
      <c r="FA84" s="625"/>
      <c r="FB84" s="625"/>
      <c r="FC84" s="625"/>
      <c r="FD84" s="625"/>
      <c r="FE84" s="625"/>
      <c r="FF84" s="625"/>
      <c r="FG84" s="625"/>
      <c r="FH84" s="625"/>
      <c r="FI84" s="625"/>
      <c r="FJ84" s="625"/>
      <c r="FK84" s="625"/>
      <c r="FL84" s="625"/>
      <c r="FM84" s="625"/>
      <c r="FN84" s="625"/>
      <c r="FO84" s="625"/>
      <c r="FP84" s="625"/>
      <c r="FQ84" s="625"/>
      <c r="FR84" s="625"/>
      <c r="FS84" s="625"/>
      <c r="FT84" s="625"/>
      <c r="FU84" s="625"/>
      <c r="FV84" s="625"/>
      <c r="FW84" s="625"/>
      <c r="FX84" s="625"/>
      <c r="FY84" s="625"/>
      <c r="FZ84" s="625"/>
      <c r="GA84" s="625"/>
      <c r="GB84" s="625"/>
      <c r="GC84" s="625"/>
      <c r="GD84" s="625"/>
      <c r="GE84" s="625"/>
      <c r="GF84" s="625"/>
      <c r="GG84" s="625"/>
      <c r="GH84" s="625"/>
      <c r="GI84" s="625"/>
      <c r="GJ84" s="625"/>
      <c r="GK84" s="625"/>
      <c r="GL84" s="625"/>
      <c r="GM84" s="625"/>
      <c r="GN84" s="625"/>
      <c r="GO84" s="625"/>
      <c r="GP84" s="625"/>
      <c r="GQ84" s="625"/>
      <c r="GR84" s="625"/>
      <c r="GS84" s="625"/>
      <c r="GT84" s="625"/>
      <c r="GU84" s="625"/>
      <c r="GV84" s="625"/>
      <c r="GW84" s="625"/>
      <c r="GX84" s="625"/>
      <c r="GY84" s="625"/>
      <c r="GZ84" s="625"/>
      <c r="HA84" s="625"/>
      <c r="HB84" s="625"/>
      <c r="HC84" s="625"/>
      <c r="HD84" s="625"/>
      <c r="HE84" s="625"/>
      <c r="HF84" s="625"/>
      <c r="HG84" s="625"/>
      <c r="HH84" s="625"/>
      <c r="HI84" s="625"/>
      <c r="HJ84" s="625"/>
      <c r="HK84" s="625"/>
      <c r="HL84" s="625"/>
      <c r="HM84" s="625"/>
      <c r="HN84" s="625"/>
      <c r="HO84" s="625"/>
      <c r="HP84" s="625"/>
      <c r="HQ84" s="625"/>
      <c r="HR84" s="625"/>
      <c r="HS84" s="625"/>
      <c r="HT84" s="625"/>
      <c r="HU84" s="625"/>
    </row>
    <row r="85" spans="1:229" ht="62.25">
      <c r="A85" s="789">
        <v>7</v>
      </c>
      <c r="B85" s="789"/>
      <c r="C85" s="1091" t="s">
        <v>281</v>
      </c>
      <c r="D85" s="752" t="s">
        <v>328</v>
      </c>
      <c r="E85" s="687">
        <v>2</v>
      </c>
      <c r="F85" s="688"/>
      <c r="G85" s="688"/>
      <c r="H85" s="697"/>
      <c r="I85" s="686">
        <v>1.5</v>
      </c>
      <c r="J85" s="687">
        <v>45</v>
      </c>
      <c r="K85" s="688">
        <v>18</v>
      </c>
      <c r="L85" s="688">
        <v>5</v>
      </c>
      <c r="M85" s="688">
        <v>4</v>
      </c>
      <c r="N85" s="688"/>
      <c r="O85" s="689">
        <v>27</v>
      </c>
      <c r="P85" s="1058">
        <v>1</v>
      </c>
      <c r="Q85" s="1059"/>
      <c r="S85" s="700"/>
      <c r="T85" s="694"/>
      <c r="U85" s="695">
        <v>0.4</v>
      </c>
      <c r="V85" s="696"/>
      <c r="W85" s="696"/>
      <c r="X85" s="696"/>
      <c r="Y85" s="1008">
        <v>22.5</v>
      </c>
      <c r="Z85" s="696"/>
      <c r="AA85" s="696"/>
      <c r="AB85" s="696"/>
      <c r="AC85" s="696"/>
      <c r="AD85" s="696"/>
      <c r="AE85" s="696"/>
      <c r="AF85" s="696"/>
      <c r="AG85" s="696"/>
      <c r="AH85" s="696"/>
      <c r="AI85" s="696"/>
      <c r="AJ85" s="696"/>
      <c r="AK85" s="696"/>
      <c r="AL85" s="696"/>
      <c r="AM85" s="696"/>
      <c r="AN85" s="696"/>
      <c r="AO85" s="696"/>
      <c r="AP85" s="696"/>
      <c r="AQ85" s="696"/>
      <c r="AR85" s="696"/>
      <c r="AS85" s="696"/>
      <c r="AT85" s="696"/>
      <c r="AU85" s="696"/>
      <c r="AV85" s="696"/>
      <c r="AW85" s="696"/>
      <c r="AX85" s="693" t="s">
        <v>390</v>
      </c>
      <c r="AY85" s="1142" t="s">
        <v>307</v>
      </c>
      <c r="AZ85" s="693"/>
      <c r="BA85" s="696"/>
      <c r="BB85" s="696"/>
      <c r="BC85" s="696"/>
      <c r="BD85" s="696"/>
      <c r="BE85" s="696"/>
      <c r="BF85" s="696"/>
      <c r="BG85" s="696"/>
      <c r="BH85" s="696"/>
      <c r="BI85" s="696"/>
      <c r="BJ85" s="696"/>
      <c r="BK85" s="696"/>
      <c r="BL85" s="696"/>
      <c r="BM85" s="696"/>
      <c r="BN85" s="696"/>
      <c r="BO85" s="696"/>
      <c r="BP85" s="696"/>
      <c r="BQ85" s="696"/>
      <c r="BR85" s="696"/>
      <c r="BS85" s="696"/>
      <c r="BT85" s="696"/>
      <c r="BU85" s="696"/>
      <c r="BV85" s="696"/>
      <c r="BW85" s="696"/>
      <c r="BX85" s="696"/>
      <c r="BY85" s="696"/>
      <c r="BZ85" s="696"/>
      <c r="CA85" s="696"/>
      <c r="CB85" s="696"/>
      <c r="CC85" s="696"/>
      <c r="CD85" s="696"/>
      <c r="CE85" s="696"/>
      <c r="CF85" s="696"/>
      <c r="CG85" s="696"/>
      <c r="CH85" s="696"/>
      <c r="CI85" s="696"/>
      <c r="CJ85" s="696"/>
      <c r="CK85" s="696"/>
      <c r="CL85" s="696"/>
      <c r="CM85" s="696"/>
      <c r="CN85" s="696"/>
      <c r="CO85" s="696"/>
      <c r="CP85" s="696"/>
      <c r="CQ85" s="696"/>
      <c r="CR85" s="696"/>
      <c r="CS85" s="696"/>
      <c r="CT85" s="696"/>
      <c r="CU85" s="696"/>
      <c r="CV85" s="696"/>
      <c r="CW85" s="696"/>
      <c r="CX85" s="696"/>
      <c r="CY85" s="696"/>
      <c r="CZ85" s="696"/>
      <c r="DA85" s="696"/>
      <c r="DB85" s="696"/>
      <c r="DC85" s="696"/>
      <c r="DD85" s="696"/>
      <c r="DE85" s="696"/>
      <c r="DF85" s="696"/>
      <c r="DG85" s="696"/>
      <c r="DH85" s="696"/>
      <c r="DI85" s="696"/>
      <c r="DJ85" s="696"/>
      <c r="DK85" s="696"/>
      <c r="DL85" s="696"/>
      <c r="DM85" s="696"/>
      <c r="DN85" s="696"/>
      <c r="DO85" s="696"/>
      <c r="DP85" s="696"/>
      <c r="DQ85" s="696"/>
      <c r="DR85" s="696"/>
      <c r="DS85" s="696"/>
      <c r="DT85" s="696"/>
      <c r="DU85" s="696"/>
      <c r="DV85" s="696"/>
      <c r="DW85" s="696"/>
      <c r="DX85" s="696"/>
      <c r="DY85" s="696"/>
      <c r="DZ85" s="696"/>
      <c r="EA85" s="696"/>
      <c r="EB85" s="696"/>
      <c r="EC85" s="696"/>
      <c r="ED85" s="696"/>
      <c r="EE85" s="696"/>
      <c r="EF85" s="696"/>
      <c r="EG85" s="696"/>
      <c r="EH85" s="696"/>
      <c r="EI85" s="696"/>
      <c r="EJ85" s="696"/>
      <c r="EK85" s="696"/>
      <c r="EL85" s="696"/>
      <c r="EM85" s="696"/>
      <c r="EN85" s="696"/>
      <c r="EO85" s="696"/>
      <c r="EP85" s="696"/>
      <c r="EQ85" s="696"/>
      <c r="ER85" s="696"/>
      <c r="ES85" s="696"/>
      <c r="ET85" s="696"/>
      <c r="EU85" s="696"/>
      <c r="EV85" s="696"/>
      <c r="EW85" s="696"/>
      <c r="EX85" s="696"/>
      <c r="EY85" s="696"/>
      <c r="EZ85" s="696"/>
      <c r="FA85" s="696"/>
      <c r="FB85" s="696"/>
      <c r="FC85" s="696"/>
      <c r="FD85" s="696"/>
      <c r="FE85" s="696"/>
      <c r="FF85" s="696"/>
      <c r="FG85" s="696"/>
      <c r="FH85" s="696"/>
      <c r="FI85" s="696"/>
      <c r="FJ85" s="696"/>
      <c r="FK85" s="696"/>
      <c r="FL85" s="696"/>
      <c r="FM85" s="696"/>
      <c r="FN85" s="696"/>
      <c r="FO85" s="696"/>
      <c r="FP85" s="696"/>
      <c r="FQ85" s="696"/>
      <c r="FR85" s="696"/>
      <c r="FS85" s="696"/>
      <c r="FT85" s="696"/>
      <c r="FU85" s="696"/>
      <c r="FV85" s="696"/>
      <c r="FW85" s="696"/>
      <c r="FX85" s="696"/>
      <c r="FY85" s="696"/>
      <c r="FZ85" s="696"/>
      <c r="GA85" s="696"/>
      <c r="GB85" s="696"/>
      <c r="GC85" s="696"/>
      <c r="GD85" s="696"/>
      <c r="GE85" s="696"/>
      <c r="GF85" s="696"/>
      <c r="GG85" s="696"/>
      <c r="GH85" s="696"/>
      <c r="GI85" s="696"/>
      <c r="GJ85" s="696"/>
      <c r="GK85" s="696"/>
      <c r="GL85" s="696"/>
      <c r="GM85" s="696"/>
      <c r="GN85" s="696"/>
      <c r="GO85" s="696"/>
      <c r="GP85" s="696"/>
      <c r="GQ85" s="696"/>
      <c r="GR85" s="696"/>
      <c r="GS85" s="696"/>
      <c r="GT85" s="696"/>
      <c r="GU85" s="696"/>
      <c r="GV85" s="696"/>
      <c r="GW85" s="696"/>
      <c r="GX85" s="696"/>
      <c r="GY85" s="696"/>
      <c r="GZ85" s="696"/>
      <c r="HA85" s="696"/>
      <c r="HB85" s="696"/>
      <c r="HC85" s="696"/>
      <c r="HD85" s="696"/>
      <c r="HE85" s="696"/>
      <c r="HF85" s="696"/>
      <c r="HG85" s="696"/>
      <c r="HH85" s="696"/>
      <c r="HI85" s="696"/>
      <c r="HJ85" s="696"/>
      <c r="HK85" s="696"/>
      <c r="HL85" s="696"/>
      <c r="HM85" s="696"/>
      <c r="HN85" s="696"/>
      <c r="HO85" s="696"/>
      <c r="HP85" s="696"/>
      <c r="HQ85" s="696"/>
      <c r="HR85" s="696"/>
      <c r="HS85" s="696"/>
      <c r="HT85" s="696"/>
      <c r="HU85" s="696"/>
    </row>
    <row r="86" spans="1:229" ht="30.75">
      <c r="A86" s="789">
        <v>14</v>
      </c>
      <c r="B86" s="789"/>
      <c r="C86" s="1091" t="s">
        <v>244</v>
      </c>
      <c r="D86" s="755" t="s">
        <v>276</v>
      </c>
      <c r="E86" s="687"/>
      <c r="F86" s="688">
        <v>2</v>
      </c>
      <c r="G86" s="688"/>
      <c r="H86" s="785"/>
      <c r="I86" s="637">
        <v>4</v>
      </c>
      <c r="J86" s="967">
        <v>120</v>
      </c>
      <c r="K86" s="968">
        <v>36</v>
      </c>
      <c r="L86" s="968">
        <v>9</v>
      </c>
      <c r="M86" s="968"/>
      <c r="N86" s="968">
        <v>9</v>
      </c>
      <c r="O86" s="969">
        <v>54</v>
      </c>
      <c r="P86" s="1062">
        <v>2</v>
      </c>
      <c r="Q86" s="1063"/>
      <c r="S86" s="700"/>
      <c r="T86" s="694"/>
      <c r="U86" s="695">
        <v>0.3</v>
      </c>
      <c r="V86" s="696"/>
      <c r="W86" s="696"/>
      <c r="X86" s="696"/>
      <c r="Y86" s="696"/>
      <c r="Z86" s="696"/>
      <c r="AA86" s="696"/>
      <c r="AB86" s="696"/>
      <c r="AC86" s="696"/>
      <c r="AD86" s="696"/>
      <c r="AE86" s="696"/>
      <c r="AF86" s="696"/>
      <c r="AG86" s="696"/>
      <c r="AH86" s="696"/>
      <c r="AI86" s="696"/>
      <c r="AJ86" s="696"/>
      <c r="AK86" s="696"/>
      <c r="AL86" s="696"/>
      <c r="AM86" s="696"/>
      <c r="AN86" s="696"/>
      <c r="AO86" s="696"/>
      <c r="AP86" s="696"/>
      <c r="AQ86" s="696"/>
      <c r="AR86" s="696"/>
      <c r="AS86" s="696"/>
      <c r="AT86" s="696"/>
      <c r="AU86" s="696"/>
      <c r="AV86" s="696"/>
      <c r="AW86" s="696"/>
      <c r="AX86" s="693" t="s">
        <v>390</v>
      </c>
      <c r="AY86" s="1142" t="s">
        <v>307</v>
      </c>
      <c r="AZ86" s="693"/>
      <c r="BA86" s="696"/>
      <c r="BB86" s="696"/>
      <c r="BC86" s="696"/>
      <c r="BD86" s="696"/>
      <c r="BE86" s="696"/>
      <c r="BF86" s="696"/>
      <c r="BG86" s="696"/>
      <c r="BH86" s="696"/>
      <c r="BI86" s="696"/>
      <c r="BJ86" s="696"/>
      <c r="BK86" s="696"/>
      <c r="BL86" s="696"/>
      <c r="BM86" s="696"/>
      <c r="BN86" s="696"/>
      <c r="BO86" s="696"/>
      <c r="BP86" s="696"/>
      <c r="BQ86" s="696"/>
      <c r="BR86" s="696"/>
      <c r="BS86" s="696"/>
      <c r="BT86" s="696"/>
      <c r="BU86" s="696"/>
      <c r="BV86" s="696"/>
      <c r="BW86" s="696"/>
      <c r="BX86" s="696"/>
      <c r="BY86" s="696"/>
      <c r="BZ86" s="696"/>
      <c r="CA86" s="696"/>
      <c r="CB86" s="696"/>
      <c r="CC86" s="696"/>
      <c r="CD86" s="696"/>
      <c r="CE86" s="696"/>
      <c r="CF86" s="696"/>
      <c r="CG86" s="696"/>
      <c r="CH86" s="696"/>
      <c r="CI86" s="696"/>
      <c r="CJ86" s="696"/>
      <c r="CK86" s="696"/>
      <c r="CL86" s="696"/>
      <c r="CM86" s="696"/>
      <c r="CN86" s="696"/>
      <c r="CO86" s="696"/>
      <c r="CP86" s="696"/>
      <c r="CQ86" s="696"/>
      <c r="CR86" s="696"/>
      <c r="CS86" s="696"/>
      <c r="CT86" s="696"/>
      <c r="CU86" s="696"/>
      <c r="CV86" s="696"/>
      <c r="CW86" s="696"/>
      <c r="CX86" s="696"/>
      <c r="CY86" s="696"/>
      <c r="CZ86" s="696"/>
      <c r="DA86" s="696"/>
      <c r="DB86" s="696"/>
      <c r="DC86" s="696"/>
      <c r="DD86" s="696"/>
      <c r="DE86" s="696"/>
      <c r="DF86" s="696"/>
      <c r="DG86" s="696"/>
      <c r="DH86" s="696"/>
      <c r="DI86" s="696"/>
      <c r="DJ86" s="696"/>
      <c r="DK86" s="696"/>
      <c r="DL86" s="696"/>
      <c r="DM86" s="696"/>
      <c r="DN86" s="696"/>
      <c r="DO86" s="696"/>
      <c r="DP86" s="696"/>
      <c r="DQ86" s="696"/>
      <c r="DR86" s="696"/>
      <c r="DS86" s="696"/>
      <c r="DT86" s="696"/>
      <c r="DU86" s="696"/>
      <c r="DV86" s="696"/>
      <c r="DW86" s="696"/>
      <c r="DX86" s="696"/>
      <c r="DY86" s="696"/>
      <c r="DZ86" s="696"/>
      <c r="EA86" s="696"/>
      <c r="EB86" s="696"/>
      <c r="EC86" s="696"/>
      <c r="ED86" s="696"/>
      <c r="EE86" s="696"/>
      <c r="EF86" s="696"/>
      <c r="EG86" s="696"/>
      <c r="EH86" s="696"/>
      <c r="EI86" s="696"/>
      <c r="EJ86" s="696"/>
      <c r="EK86" s="696"/>
      <c r="EL86" s="696"/>
      <c r="EM86" s="696"/>
      <c r="EN86" s="696"/>
      <c r="EO86" s="696"/>
      <c r="EP86" s="696"/>
      <c r="EQ86" s="696"/>
      <c r="ER86" s="696"/>
      <c r="ES86" s="696"/>
      <c r="ET86" s="696"/>
      <c r="EU86" s="696"/>
      <c r="EV86" s="696"/>
      <c r="EW86" s="696"/>
      <c r="EX86" s="696"/>
      <c r="EY86" s="696"/>
      <c r="EZ86" s="696"/>
      <c r="FA86" s="696"/>
      <c r="FB86" s="696"/>
      <c r="FC86" s="696"/>
      <c r="FD86" s="696"/>
      <c r="FE86" s="696"/>
      <c r="FF86" s="696"/>
      <c r="FG86" s="696"/>
      <c r="FH86" s="696"/>
      <c r="FI86" s="696"/>
      <c r="FJ86" s="696"/>
      <c r="FK86" s="696"/>
      <c r="FL86" s="696"/>
      <c r="FM86" s="696"/>
      <c r="FN86" s="696"/>
      <c r="FO86" s="696"/>
      <c r="FP86" s="696"/>
      <c r="FQ86" s="696"/>
      <c r="FR86" s="696"/>
      <c r="FS86" s="696"/>
      <c r="FT86" s="696"/>
      <c r="FU86" s="696"/>
      <c r="FV86" s="696"/>
      <c r="FW86" s="696"/>
      <c r="FX86" s="696"/>
      <c r="FY86" s="696"/>
      <c r="FZ86" s="696"/>
      <c r="GA86" s="696"/>
      <c r="GB86" s="696"/>
      <c r="GC86" s="696"/>
      <c r="GD86" s="696"/>
      <c r="GE86" s="696"/>
      <c r="GF86" s="696"/>
      <c r="GG86" s="696"/>
      <c r="GH86" s="696"/>
      <c r="GI86" s="696"/>
      <c r="GJ86" s="696"/>
      <c r="GK86" s="696"/>
      <c r="GL86" s="696"/>
      <c r="GM86" s="696"/>
      <c r="GN86" s="696"/>
      <c r="GO86" s="696"/>
      <c r="GP86" s="696"/>
      <c r="GQ86" s="696"/>
      <c r="GR86" s="696"/>
      <c r="GS86" s="696"/>
      <c r="GT86" s="696"/>
      <c r="GU86" s="696"/>
      <c r="GV86" s="696"/>
      <c r="GW86" s="696"/>
      <c r="GX86" s="696"/>
      <c r="GY86" s="696"/>
      <c r="GZ86" s="696"/>
      <c r="HA86" s="696"/>
      <c r="HB86" s="696"/>
      <c r="HC86" s="696"/>
      <c r="HD86" s="696"/>
      <c r="HE86" s="696"/>
      <c r="HF86" s="696"/>
      <c r="HG86" s="696"/>
      <c r="HH86" s="696"/>
      <c r="HI86" s="696"/>
      <c r="HJ86" s="696"/>
      <c r="HK86" s="696"/>
      <c r="HL86" s="696"/>
      <c r="HM86" s="696"/>
      <c r="HN86" s="696"/>
      <c r="HO86" s="696"/>
      <c r="HP86" s="696"/>
      <c r="HQ86" s="696"/>
      <c r="HR86" s="696"/>
      <c r="HS86" s="696"/>
      <c r="HT86" s="696"/>
      <c r="HU86" s="696"/>
    </row>
    <row r="87" spans="1:229" ht="15">
      <c r="A87" s="789">
        <v>8</v>
      </c>
      <c r="B87" s="789"/>
      <c r="C87" s="1091" t="s">
        <v>309</v>
      </c>
      <c r="D87" s="754" t="s">
        <v>267</v>
      </c>
      <c r="E87" s="687">
        <v>2</v>
      </c>
      <c r="F87" s="688"/>
      <c r="G87" s="688"/>
      <c r="H87" s="785"/>
      <c r="I87" s="1003">
        <v>1.5</v>
      </c>
      <c r="J87" s="687">
        <v>45</v>
      </c>
      <c r="K87" s="688">
        <v>18</v>
      </c>
      <c r="L87" s="688">
        <v>5</v>
      </c>
      <c r="M87" s="688"/>
      <c r="N87" s="688">
        <v>4</v>
      </c>
      <c r="O87" s="689">
        <v>48</v>
      </c>
      <c r="P87" s="1066">
        <v>1</v>
      </c>
      <c r="Q87" s="1067"/>
      <c r="S87" s="700"/>
      <c r="T87" s="694"/>
      <c r="U87" s="695">
        <v>0.4</v>
      </c>
      <c r="V87" s="696"/>
      <c r="W87" s="696"/>
      <c r="X87" s="696"/>
      <c r="Y87" s="696"/>
      <c r="Z87" s="696"/>
      <c r="AA87" s="696"/>
      <c r="AB87" s="696"/>
      <c r="AC87" s="696"/>
      <c r="AD87" s="696"/>
      <c r="AE87" s="696"/>
      <c r="AF87" s="696"/>
      <c r="AG87" s="696"/>
      <c r="AH87" s="696"/>
      <c r="AI87" s="696"/>
      <c r="AJ87" s="696"/>
      <c r="AK87" s="696"/>
      <c r="AL87" s="696"/>
      <c r="AM87" s="696"/>
      <c r="AN87" s="696"/>
      <c r="AO87" s="696"/>
      <c r="AP87" s="696"/>
      <c r="AQ87" s="696"/>
      <c r="AR87" s="696"/>
      <c r="AS87" s="696"/>
      <c r="AT87" s="696"/>
      <c r="AU87" s="696"/>
      <c r="AV87" s="696"/>
      <c r="AW87" s="696"/>
      <c r="AX87" s="693" t="s">
        <v>390</v>
      </c>
      <c r="AY87" s="1142" t="s">
        <v>307</v>
      </c>
      <c r="AZ87" s="693"/>
      <c r="BA87" s="696"/>
      <c r="BB87" s="696"/>
      <c r="BC87" s="696"/>
      <c r="BD87" s="696"/>
      <c r="BE87" s="696"/>
      <c r="BF87" s="696"/>
      <c r="BG87" s="696"/>
      <c r="BH87" s="696"/>
      <c r="BI87" s="696"/>
      <c r="BJ87" s="696"/>
      <c r="BK87" s="696"/>
      <c r="BL87" s="696"/>
      <c r="BM87" s="696"/>
      <c r="BN87" s="696"/>
      <c r="BO87" s="696"/>
      <c r="BP87" s="696"/>
      <c r="BQ87" s="696"/>
      <c r="BR87" s="696"/>
      <c r="BS87" s="696"/>
      <c r="BT87" s="696"/>
      <c r="BU87" s="696"/>
      <c r="BV87" s="696"/>
      <c r="BW87" s="696"/>
      <c r="BX87" s="696"/>
      <c r="BY87" s="696"/>
      <c r="BZ87" s="696"/>
      <c r="CA87" s="696"/>
      <c r="CB87" s="696"/>
      <c r="CC87" s="696"/>
      <c r="CD87" s="696"/>
      <c r="CE87" s="696"/>
      <c r="CF87" s="696"/>
      <c r="CG87" s="696"/>
      <c r="CH87" s="696"/>
      <c r="CI87" s="696"/>
      <c r="CJ87" s="696"/>
      <c r="CK87" s="696"/>
      <c r="CL87" s="696"/>
      <c r="CM87" s="696"/>
      <c r="CN87" s="696"/>
      <c r="CO87" s="696"/>
      <c r="CP87" s="696"/>
      <c r="CQ87" s="696"/>
      <c r="CR87" s="696"/>
      <c r="CS87" s="696"/>
      <c r="CT87" s="696"/>
      <c r="CU87" s="696"/>
      <c r="CV87" s="696"/>
      <c r="CW87" s="696"/>
      <c r="CX87" s="696"/>
      <c r="CY87" s="696"/>
      <c r="CZ87" s="696"/>
      <c r="DA87" s="696"/>
      <c r="DB87" s="696"/>
      <c r="DC87" s="696"/>
      <c r="DD87" s="696"/>
      <c r="DE87" s="696"/>
      <c r="DF87" s="696"/>
      <c r="DG87" s="696"/>
      <c r="DH87" s="696"/>
      <c r="DI87" s="696"/>
      <c r="DJ87" s="696"/>
      <c r="DK87" s="696"/>
      <c r="DL87" s="696"/>
      <c r="DM87" s="696"/>
      <c r="DN87" s="696"/>
      <c r="DO87" s="696"/>
      <c r="DP87" s="696"/>
      <c r="DQ87" s="696"/>
      <c r="DR87" s="696"/>
      <c r="DS87" s="696"/>
      <c r="DT87" s="696"/>
      <c r="DU87" s="696"/>
      <c r="DV87" s="696"/>
      <c r="DW87" s="696"/>
      <c r="DX87" s="696"/>
      <c r="DY87" s="696"/>
      <c r="DZ87" s="696"/>
      <c r="EA87" s="696"/>
      <c r="EB87" s="696"/>
      <c r="EC87" s="696"/>
      <c r="ED87" s="696"/>
      <c r="EE87" s="696"/>
      <c r="EF87" s="696"/>
      <c r="EG87" s="696"/>
      <c r="EH87" s="696"/>
      <c r="EI87" s="696"/>
      <c r="EJ87" s="696"/>
      <c r="EK87" s="696"/>
      <c r="EL87" s="696"/>
      <c r="EM87" s="696"/>
      <c r="EN87" s="696"/>
      <c r="EO87" s="696"/>
      <c r="EP87" s="696"/>
      <c r="EQ87" s="696"/>
      <c r="ER87" s="696"/>
      <c r="ES87" s="696"/>
      <c r="ET87" s="696"/>
      <c r="EU87" s="696"/>
      <c r="EV87" s="696"/>
      <c r="EW87" s="696"/>
      <c r="EX87" s="696"/>
      <c r="EY87" s="696"/>
      <c r="EZ87" s="696"/>
      <c r="FA87" s="696"/>
      <c r="FB87" s="696"/>
      <c r="FC87" s="696"/>
      <c r="FD87" s="696"/>
      <c r="FE87" s="696"/>
      <c r="FF87" s="696"/>
      <c r="FG87" s="696"/>
      <c r="FH87" s="696"/>
      <c r="FI87" s="696"/>
      <c r="FJ87" s="696"/>
      <c r="FK87" s="696"/>
      <c r="FL87" s="696"/>
      <c r="FM87" s="696"/>
      <c r="FN87" s="696"/>
      <c r="FO87" s="696"/>
      <c r="FP87" s="696"/>
      <c r="FQ87" s="696"/>
      <c r="FR87" s="696"/>
      <c r="FS87" s="696"/>
      <c r="FT87" s="696"/>
      <c r="FU87" s="696"/>
      <c r="FV87" s="696"/>
      <c r="FW87" s="696"/>
      <c r="FX87" s="696"/>
      <c r="FY87" s="696"/>
      <c r="FZ87" s="696"/>
      <c r="GA87" s="696"/>
      <c r="GB87" s="696"/>
      <c r="GC87" s="696"/>
      <c r="GD87" s="696"/>
      <c r="GE87" s="696"/>
      <c r="GF87" s="696"/>
      <c r="GG87" s="696"/>
      <c r="GH87" s="696"/>
      <c r="GI87" s="696"/>
      <c r="GJ87" s="696"/>
      <c r="GK87" s="696"/>
      <c r="GL87" s="696"/>
      <c r="GM87" s="696"/>
      <c r="GN87" s="696"/>
      <c r="GO87" s="696"/>
      <c r="GP87" s="696"/>
      <c r="GQ87" s="696"/>
      <c r="GR87" s="696"/>
      <c r="GS87" s="696"/>
      <c r="GT87" s="696"/>
      <c r="GU87" s="696"/>
      <c r="GV87" s="696"/>
      <c r="GW87" s="696"/>
      <c r="GX87" s="696"/>
      <c r="GY87" s="696"/>
      <c r="GZ87" s="696"/>
      <c r="HA87" s="696"/>
      <c r="HB87" s="696"/>
      <c r="HC87" s="696"/>
      <c r="HD87" s="696"/>
      <c r="HE87" s="696"/>
      <c r="HF87" s="696"/>
      <c r="HG87" s="696"/>
      <c r="HH87" s="696"/>
      <c r="HI87" s="696"/>
      <c r="HJ87" s="696"/>
      <c r="HK87" s="696"/>
      <c r="HL87" s="696"/>
      <c r="HM87" s="696"/>
      <c r="HN87" s="696"/>
      <c r="HO87" s="696"/>
      <c r="HP87" s="696"/>
      <c r="HQ87" s="696"/>
      <c r="HR87" s="696"/>
      <c r="HS87" s="696"/>
      <c r="HT87" s="696"/>
      <c r="HU87" s="696"/>
    </row>
    <row r="88" spans="1:229" ht="30.75">
      <c r="A88" s="789">
        <v>8</v>
      </c>
      <c r="B88" s="789"/>
      <c r="C88" s="1091" t="s">
        <v>310</v>
      </c>
      <c r="D88" s="754" t="s">
        <v>402</v>
      </c>
      <c r="E88" s="687"/>
      <c r="F88" s="688"/>
      <c r="G88" s="688">
        <v>2</v>
      </c>
      <c r="H88" s="785"/>
      <c r="I88" s="686">
        <v>1.5</v>
      </c>
      <c r="J88" s="687">
        <v>45</v>
      </c>
      <c r="K88" s="688">
        <v>18</v>
      </c>
      <c r="L88" s="688"/>
      <c r="M88" s="688"/>
      <c r="N88" s="688">
        <v>9</v>
      </c>
      <c r="O88" s="689">
        <v>21</v>
      </c>
      <c r="P88" s="1068">
        <v>1</v>
      </c>
      <c r="Q88" s="1069"/>
      <c r="S88" s="700"/>
      <c r="T88" s="694"/>
      <c r="U88" s="695">
        <v>0.4</v>
      </c>
      <c r="V88" s="696"/>
      <c r="W88" s="696"/>
      <c r="X88" s="696"/>
      <c r="Y88" s="696"/>
      <c r="Z88" s="696"/>
      <c r="AA88" s="696"/>
      <c r="AB88" s="696"/>
      <c r="AC88" s="696"/>
      <c r="AD88" s="696"/>
      <c r="AE88" s="696"/>
      <c r="AF88" s="696"/>
      <c r="AG88" s="696"/>
      <c r="AH88" s="696"/>
      <c r="AI88" s="696"/>
      <c r="AJ88" s="696"/>
      <c r="AK88" s="696"/>
      <c r="AL88" s="696"/>
      <c r="AM88" s="696"/>
      <c r="AN88" s="696"/>
      <c r="AO88" s="696"/>
      <c r="AP88" s="696"/>
      <c r="AQ88" s="696"/>
      <c r="AR88" s="696"/>
      <c r="AS88" s="696"/>
      <c r="AT88" s="696"/>
      <c r="AU88" s="696"/>
      <c r="AV88" s="696"/>
      <c r="AW88" s="696"/>
      <c r="AX88" s="693" t="s">
        <v>390</v>
      </c>
      <c r="AY88" s="1142" t="s">
        <v>307</v>
      </c>
      <c r="AZ88" s="693"/>
      <c r="BA88" s="696"/>
      <c r="BB88" s="696"/>
      <c r="BC88" s="696"/>
      <c r="BD88" s="696"/>
      <c r="BE88" s="696"/>
      <c r="BF88" s="696"/>
      <c r="BG88" s="696"/>
      <c r="BH88" s="696"/>
      <c r="BI88" s="696"/>
      <c r="BJ88" s="696"/>
      <c r="BK88" s="696"/>
      <c r="BL88" s="696"/>
      <c r="BM88" s="696"/>
      <c r="BN88" s="696"/>
      <c r="BO88" s="696"/>
      <c r="BP88" s="696"/>
      <c r="BQ88" s="696"/>
      <c r="BR88" s="696"/>
      <c r="BS88" s="696"/>
      <c r="BT88" s="696"/>
      <c r="BU88" s="696"/>
      <c r="BV88" s="696"/>
      <c r="BW88" s="696"/>
      <c r="BX88" s="696"/>
      <c r="BY88" s="696"/>
      <c r="BZ88" s="696"/>
      <c r="CA88" s="696"/>
      <c r="CB88" s="696"/>
      <c r="CC88" s="696"/>
      <c r="CD88" s="696"/>
      <c r="CE88" s="696"/>
      <c r="CF88" s="696"/>
      <c r="CG88" s="696"/>
      <c r="CH88" s="696"/>
      <c r="CI88" s="696"/>
      <c r="CJ88" s="696"/>
      <c r="CK88" s="696"/>
      <c r="CL88" s="696"/>
      <c r="CM88" s="696"/>
      <c r="CN88" s="696"/>
      <c r="CO88" s="696"/>
      <c r="CP88" s="696"/>
      <c r="CQ88" s="696"/>
      <c r="CR88" s="696"/>
      <c r="CS88" s="696"/>
      <c r="CT88" s="696"/>
      <c r="CU88" s="696"/>
      <c r="CV88" s="696"/>
      <c r="CW88" s="696"/>
      <c r="CX88" s="696"/>
      <c r="CY88" s="696"/>
      <c r="CZ88" s="696"/>
      <c r="DA88" s="696"/>
      <c r="DB88" s="696"/>
      <c r="DC88" s="696"/>
      <c r="DD88" s="696"/>
      <c r="DE88" s="696"/>
      <c r="DF88" s="696"/>
      <c r="DG88" s="696"/>
      <c r="DH88" s="696"/>
      <c r="DI88" s="696"/>
      <c r="DJ88" s="696"/>
      <c r="DK88" s="696"/>
      <c r="DL88" s="696"/>
      <c r="DM88" s="696"/>
      <c r="DN88" s="696"/>
      <c r="DO88" s="696"/>
      <c r="DP88" s="696"/>
      <c r="DQ88" s="696"/>
      <c r="DR88" s="696"/>
      <c r="DS88" s="696"/>
      <c r="DT88" s="696"/>
      <c r="DU88" s="696"/>
      <c r="DV88" s="696"/>
      <c r="DW88" s="696"/>
      <c r="DX88" s="696"/>
      <c r="DY88" s="696"/>
      <c r="DZ88" s="696"/>
      <c r="EA88" s="696"/>
      <c r="EB88" s="696"/>
      <c r="EC88" s="696"/>
      <c r="ED88" s="696"/>
      <c r="EE88" s="696"/>
      <c r="EF88" s="696"/>
      <c r="EG88" s="696"/>
      <c r="EH88" s="696"/>
      <c r="EI88" s="696"/>
      <c r="EJ88" s="696"/>
      <c r="EK88" s="696"/>
      <c r="EL88" s="696"/>
      <c r="EM88" s="696"/>
      <c r="EN88" s="696"/>
      <c r="EO88" s="696"/>
      <c r="EP88" s="696"/>
      <c r="EQ88" s="696"/>
      <c r="ER88" s="696"/>
      <c r="ES88" s="696"/>
      <c r="ET88" s="696"/>
      <c r="EU88" s="696"/>
      <c r="EV88" s="696"/>
      <c r="EW88" s="696"/>
      <c r="EX88" s="696"/>
      <c r="EY88" s="696"/>
      <c r="EZ88" s="696"/>
      <c r="FA88" s="696"/>
      <c r="FB88" s="696"/>
      <c r="FC88" s="696"/>
      <c r="FD88" s="696"/>
      <c r="FE88" s="696"/>
      <c r="FF88" s="696"/>
      <c r="FG88" s="696"/>
      <c r="FH88" s="696"/>
      <c r="FI88" s="696"/>
      <c r="FJ88" s="696"/>
      <c r="FK88" s="696"/>
      <c r="FL88" s="696"/>
      <c r="FM88" s="696"/>
      <c r="FN88" s="696"/>
      <c r="FO88" s="696"/>
      <c r="FP88" s="696"/>
      <c r="FQ88" s="696"/>
      <c r="FR88" s="696"/>
      <c r="FS88" s="696"/>
      <c r="FT88" s="696"/>
      <c r="FU88" s="696"/>
      <c r="FV88" s="696"/>
      <c r="FW88" s="696"/>
      <c r="FX88" s="696"/>
      <c r="FY88" s="696"/>
      <c r="FZ88" s="696"/>
      <c r="GA88" s="696"/>
      <c r="GB88" s="696"/>
      <c r="GC88" s="696"/>
      <c r="GD88" s="696"/>
      <c r="GE88" s="696"/>
      <c r="GF88" s="696"/>
      <c r="GG88" s="696"/>
      <c r="GH88" s="696"/>
      <c r="GI88" s="696"/>
      <c r="GJ88" s="696"/>
      <c r="GK88" s="696"/>
      <c r="GL88" s="696"/>
      <c r="GM88" s="696"/>
      <c r="GN88" s="696"/>
      <c r="GO88" s="696"/>
      <c r="GP88" s="696"/>
      <c r="GQ88" s="696"/>
      <c r="GR88" s="696"/>
      <c r="GS88" s="696"/>
      <c r="GT88" s="696"/>
      <c r="GU88" s="696"/>
      <c r="GV88" s="696"/>
      <c r="GW88" s="696"/>
      <c r="GX88" s="696"/>
      <c r="GY88" s="696"/>
      <c r="GZ88" s="696"/>
      <c r="HA88" s="696"/>
      <c r="HB88" s="696"/>
      <c r="HC88" s="696"/>
      <c r="HD88" s="696"/>
      <c r="HE88" s="696"/>
      <c r="HF88" s="696"/>
      <c r="HG88" s="696"/>
      <c r="HH88" s="696"/>
      <c r="HI88" s="696"/>
      <c r="HJ88" s="696"/>
      <c r="HK88" s="696"/>
      <c r="HL88" s="696"/>
      <c r="HM88" s="696"/>
      <c r="HN88" s="696"/>
      <c r="HO88" s="696"/>
      <c r="HP88" s="696"/>
      <c r="HQ88" s="696"/>
      <c r="HR88" s="696"/>
      <c r="HS88" s="696"/>
      <c r="HT88" s="696"/>
      <c r="HU88" s="696"/>
    </row>
    <row r="89" spans="1:229" ht="30.75">
      <c r="A89" s="789">
        <v>15</v>
      </c>
      <c r="B89" s="789"/>
      <c r="C89" s="1091" t="s">
        <v>285</v>
      </c>
      <c r="D89" s="755" t="s">
        <v>269</v>
      </c>
      <c r="E89" s="687"/>
      <c r="F89" s="688">
        <v>2</v>
      </c>
      <c r="G89" s="688"/>
      <c r="H89" s="785"/>
      <c r="I89" s="703">
        <v>3</v>
      </c>
      <c r="J89" s="638">
        <v>90</v>
      </c>
      <c r="K89" s="692">
        <v>36</v>
      </c>
      <c r="L89" s="692">
        <v>9</v>
      </c>
      <c r="M89" s="692"/>
      <c r="N89" s="692">
        <v>9</v>
      </c>
      <c r="O89" s="702">
        <v>54</v>
      </c>
      <c r="P89" s="1068">
        <v>2</v>
      </c>
      <c r="Q89" s="1069"/>
      <c r="S89" s="700"/>
      <c r="T89" s="694"/>
      <c r="U89" s="695">
        <v>0.4</v>
      </c>
      <c r="V89" s="696"/>
      <c r="W89" s="696"/>
      <c r="X89" s="696"/>
      <c r="Y89" s="696"/>
      <c r="Z89" s="696"/>
      <c r="AA89" s="696"/>
      <c r="AB89" s="696"/>
      <c r="AC89" s="696"/>
      <c r="AD89" s="696"/>
      <c r="AE89" s="696"/>
      <c r="AF89" s="696"/>
      <c r="AG89" s="696"/>
      <c r="AH89" s="696"/>
      <c r="AI89" s="696"/>
      <c r="AJ89" s="696"/>
      <c r="AK89" s="696"/>
      <c r="AL89" s="696"/>
      <c r="AM89" s="696"/>
      <c r="AN89" s="696"/>
      <c r="AO89" s="696"/>
      <c r="AP89" s="696"/>
      <c r="AQ89" s="696"/>
      <c r="AR89" s="696"/>
      <c r="AS89" s="696"/>
      <c r="AT89" s="696"/>
      <c r="AU89" s="696"/>
      <c r="AV89" s="696"/>
      <c r="AW89" s="696"/>
      <c r="AX89" s="693" t="s">
        <v>390</v>
      </c>
      <c r="AY89" s="1142" t="s">
        <v>307</v>
      </c>
      <c r="AZ89" s="693"/>
      <c r="BA89" s="696"/>
      <c r="BB89" s="696"/>
      <c r="BC89" s="696"/>
      <c r="BD89" s="696"/>
      <c r="BE89" s="696"/>
      <c r="BF89" s="696"/>
      <c r="BG89" s="696"/>
      <c r="BH89" s="696"/>
      <c r="BI89" s="696"/>
      <c r="BJ89" s="696"/>
      <c r="BK89" s="696"/>
      <c r="BL89" s="696"/>
      <c r="BM89" s="696"/>
      <c r="BN89" s="696"/>
      <c r="BO89" s="696"/>
      <c r="BP89" s="696"/>
      <c r="BQ89" s="696"/>
      <c r="BR89" s="696"/>
      <c r="BS89" s="696"/>
      <c r="BT89" s="696"/>
      <c r="BU89" s="696"/>
      <c r="BV89" s="696"/>
      <c r="BW89" s="696"/>
      <c r="BX89" s="696"/>
      <c r="BY89" s="696"/>
      <c r="BZ89" s="696"/>
      <c r="CA89" s="696"/>
      <c r="CB89" s="696"/>
      <c r="CC89" s="696"/>
      <c r="CD89" s="696"/>
      <c r="CE89" s="696"/>
      <c r="CF89" s="696"/>
      <c r="CG89" s="696"/>
      <c r="CH89" s="696"/>
      <c r="CI89" s="696"/>
      <c r="CJ89" s="696"/>
      <c r="CK89" s="696"/>
      <c r="CL89" s="696"/>
      <c r="CM89" s="696"/>
      <c r="CN89" s="696"/>
      <c r="CO89" s="696"/>
      <c r="CP89" s="696"/>
      <c r="CQ89" s="696"/>
      <c r="CR89" s="696"/>
      <c r="CS89" s="696"/>
      <c r="CT89" s="696"/>
      <c r="CU89" s="696"/>
      <c r="CV89" s="696"/>
      <c r="CW89" s="696"/>
      <c r="CX89" s="696"/>
      <c r="CY89" s="696"/>
      <c r="CZ89" s="696"/>
      <c r="DA89" s="696"/>
      <c r="DB89" s="696"/>
      <c r="DC89" s="696"/>
      <c r="DD89" s="696"/>
      <c r="DE89" s="696"/>
      <c r="DF89" s="696"/>
      <c r="DG89" s="696"/>
      <c r="DH89" s="696"/>
      <c r="DI89" s="696"/>
      <c r="DJ89" s="696"/>
      <c r="DK89" s="696"/>
      <c r="DL89" s="696"/>
      <c r="DM89" s="696"/>
      <c r="DN89" s="696"/>
      <c r="DO89" s="696"/>
      <c r="DP89" s="696"/>
      <c r="DQ89" s="696"/>
      <c r="DR89" s="696"/>
      <c r="DS89" s="696"/>
      <c r="DT89" s="696"/>
      <c r="DU89" s="696"/>
      <c r="DV89" s="696"/>
      <c r="DW89" s="696"/>
      <c r="DX89" s="696"/>
      <c r="DY89" s="696"/>
      <c r="DZ89" s="696"/>
      <c r="EA89" s="696"/>
      <c r="EB89" s="696"/>
      <c r="EC89" s="696"/>
      <c r="ED89" s="696"/>
      <c r="EE89" s="696"/>
      <c r="EF89" s="696"/>
      <c r="EG89" s="696"/>
      <c r="EH89" s="696"/>
      <c r="EI89" s="696"/>
      <c r="EJ89" s="696"/>
      <c r="EK89" s="696"/>
      <c r="EL89" s="696"/>
      <c r="EM89" s="696"/>
      <c r="EN89" s="696"/>
      <c r="EO89" s="696"/>
      <c r="EP89" s="696"/>
      <c r="EQ89" s="696"/>
      <c r="ER89" s="696"/>
      <c r="ES89" s="696"/>
      <c r="ET89" s="696"/>
      <c r="EU89" s="696"/>
      <c r="EV89" s="696"/>
      <c r="EW89" s="696"/>
      <c r="EX89" s="696"/>
      <c r="EY89" s="696"/>
      <c r="EZ89" s="696"/>
      <c r="FA89" s="696"/>
      <c r="FB89" s="696"/>
      <c r="FC89" s="696"/>
      <c r="FD89" s="696"/>
      <c r="FE89" s="696"/>
      <c r="FF89" s="696"/>
      <c r="FG89" s="696"/>
      <c r="FH89" s="696"/>
      <c r="FI89" s="696"/>
      <c r="FJ89" s="696"/>
      <c r="FK89" s="696"/>
      <c r="FL89" s="696"/>
      <c r="FM89" s="696"/>
      <c r="FN89" s="696"/>
      <c r="FO89" s="696"/>
      <c r="FP89" s="696"/>
      <c r="FQ89" s="696"/>
      <c r="FR89" s="696"/>
      <c r="FS89" s="696"/>
      <c r="FT89" s="696"/>
      <c r="FU89" s="696"/>
      <c r="FV89" s="696"/>
      <c r="FW89" s="696"/>
      <c r="FX89" s="696"/>
      <c r="FY89" s="696"/>
      <c r="FZ89" s="696"/>
      <c r="GA89" s="696"/>
      <c r="GB89" s="696"/>
      <c r="GC89" s="696"/>
      <c r="GD89" s="696"/>
      <c r="GE89" s="696"/>
      <c r="GF89" s="696"/>
      <c r="GG89" s="696"/>
      <c r="GH89" s="696"/>
      <c r="GI89" s="696"/>
      <c r="GJ89" s="696"/>
      <c r="GK89" s="696"/>
      <c r="GL89" s="696"/>
      <c r="GM89" s="696"/>
      <c r="GN89" s="696"/>
      <c r="GO89" s="696"/>
      <c r="GP89" s="696"/>
      <c r="GQ89" s="696"/>
      <c r="GR89" s="696"/>
      <c r="GS89" s="696"/>
      <c r="GT89" s="696"/>
      <c r="GU89" s="696"/>
      <c r="GV89" s="696"/>
      <c r="GW89" s="696"/>
      <c r="GX89" s="696"/>
      <c r="GY89" s="696"/>
      <c r="GZ89" s="696"/>
      <c r="HA89" s="696"/>
      <c r="HB89" s="696"/>
      <c r="HC89" s="696"/>
      <c r="HD89" s="696"/>
      <c r="HE89" s="696"/>
      <c r="HF89" s="696"/>
      <c r="HG89" s="696"/>
      <c r="HH89" s="696"/>
      <c r="HI89" s="696"/>
      <c r="HJ89" s="696"/>
      <c r="HK89" s="696"/>
      <c r="HL89" s="696"/>
      <c r="HM89" s="696"/>
      <c r="HN89" s="696"/>
      <c r="HO89" s="696"/>
      <c r="HP89" s="696"/>
      <c r="HQ89" s="696"/>
      <c r="HR89" s="696"/>
      <c r="HS89" s="696"/>
      <c r="HT89" s="696"/>
      <c r="HU89" s="696"/>
    </row>
    <row r="90" spans="1:52" ht="15">
      <c r="A90" s="789"/>
      <c r="B90" s="789"/>
      <c r="D90" s="2" t="s">
        <v>391</v>
      </c>
      <c r="P90" s="3" t="s">
        <v>182</v>
      </c>
      <c r="AW90" s="1143"/>
      <c r="AX90" s="789" t="s">
        <v>401</v>
      </c>
      <c r="AY90" s="789" t="s">
        <v>392</v>
      </c>
      <c r="AZ90" s="789"/>
    </row>
    <row r="91" spans="1:52" ht="15">
      <c r="A91" s="789"/>
      <c r="B91" s="789"/>
      <c r="I91" s="1096"/>
      <c r="P91" s="3"/>
      <c r="AW91" s="1143"/>
      <c r="AX91" s="789"/>
      <c r="AY91" s="789"/>
      <c r="AZ91" s="789"/>
    </row>
    <row r="92" spans="1:52" ht="15">
      <c r="A92" s="789"/>
      <c r="B92" s="789"/>
      <c r="D92" s="2" t="s">
        <v>397</v>
      </c>
      <c r="I92" s="1096"/>
      <c r="P92" s="3"/>
      <c r="AW92" s="1143"/>
      <c r="AX92" s="789"/>
      <c r="AY92" s="789"/>
      <c r="AZ92" s="789"/>
    </row>
    <row r="93" spans="1:229" ht="15">
      <c r="A93" s="789">
        <v>10</v>
      </c>
      <c r="B93" s="789"/>
      <c r="C93" s="1092" t="s">
        <v>224</v>
      </c>
      <c r="D93" s="858" t="s">
        <v>218</v>
      </c>
      <c r="E93" s="859"/>
      <c r="F93" s="717">
        <v>2</v>
      </c>
      <c r="G93" s="860"/>
      <c r="H93" s="861"/>
      <c r="I93" s="862">
        <v>3</v>
      </c>
      <c r="J93" s="863">
        <v>90</v>
      </c>
      <c r="K93" s="864">
        <v>36</v>
      </c>
      <c r="L93" s="865">
        <v>18</v>
      </c>
      <c r="M93" s="865"/>
      <c r="N93" s="865">
        <v>9</v>
      </c>
      <c r="O93" s="866">
        <v>54</v>
      </c>
      <c r="P93" s="1049">
        <v>2</v>
      </c>
      <c r="Q93" s="1049"/>
      <c r="S93" s="869"/>
      <c r="T93" s="584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583" t="s">
        <v>383</v>
      </c>
      <c r="AY93" s="583" t="s">
        <v>394</v>
      </c>
      <c r="AZ93" s="583" t="s">
        <v>38</v>
      </c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</row>
    <row r="94" spans="1:229" ht="30.75">
      <c r="A94" s="789">
        <v>2</v>
      </c>
      <c r="B94" s="789"/>
      <c r="C94" s="1088" t="s">
        <v>227</v>
      </c>
      <c r="D94" s="800" t="s">
        <v>33</v>
      </c>
      <c r="E94" s="801">
        <v>2</v>
      </c>
      <c r="F94" s="802"/>
      <c r="G94" s="802"/>
      <c r="H94" s="803"/>
      <c r="I94" s="804">
        <v>2</v>
      </c>
      <c r="J94" s="805">
        <v>60</v>
      </c>
      <c r="K94" s="806"/>
      <c r="L94" s="807"/>
      <c r="M94" s="807"/>
      <c r="N94" s="807">
        <v>9</v>
      </c>
      <c r="O94" s="808">
        <v>24</v>
      </c>
      <c r="P94" s="1050">
        <v>2</v>
      </c>
      <c r="Q94" s="1051"/>
      <c r="S94" s="592"/>
      <c r="T94" s="584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583" t="s">
        <v>383</v>
      </c>
      <c r="AY94" s="583" t="s">
        <v>386</v>
      </c>
      <c r="AZ94" s="583" t="s">
        <v>385</v>
      </c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</row>
    <row r="95" spans="1:229" ht="30.75">
      <c r="A95" s="789">
        <v>11</v>
      </c>
      <c r="B95" s="789"/>
      <c r="C95" s="1091" t="s">
        <v>244</v>
      </c>
      <c r="D95" s="829" t="s">
        <v>220</v>
      </c>
      <c r="E95" s="830"/>
      <c r="F95" s="831">
        <v>2</v>
      </c>
      <c r="G95" s="832"/>
      <c r="H95" s="833"/>
      <c r="I95" s="1015">
        <v>3</v>
      </c>
      <c r="J95" s="1016">
        <v>90</v>
      </c>
      <c r="K95" s="1017">
        <v>36</v>
      </c>
      <c r="L95" s="1018">
        <v>9</v>
      </c>
      <c r="M95" s="1019"/>
      <c r="N95" s="1018">
        <v>9</v>
      </c>
      <c r="O95" s="1020">
        <v>54</v>
      </c>
      <c r="P95" s="1052">
        <v>2</v>
      </c>
      <c r="Q95" s="1053"/>
      <c r="S95" s="836"/>
      <c r="T95" s="589"/>
      <c r="U95" s="628">
        <v>0.4</v>
      </c>
      <c r="V95" s="625"/>
      <c r="W95" s="625"/>
      <c r="X95" s="625"/>
      <c r="Y95" s="625"/>
      <c r="Z95" s="625"/>
      <c r="AA95" s="625"/>
      <c r="AB95" s="625"/>
      <c r="AC95" s="625"/>
      <c r="AD95" s="625"/>
      <c r="AE95" s="625"/>
      <c r="AF95" s="625"/>
      <c r="AG95" s="625"/>
      <c r="AH95" s="625"/>
      <c r="AI95" s="625"/>
      <c r="AJ95" s="625"/>
      <c r="AK95" s="625"/>
      <c r="AL95" s="625"/>
      <c r="AM95" s="625"/>
      <c r="AN95" s="625"/>
      <c r="AO95" s="625"/>
      <c r="AP95" s="625"/>
      <c r="AQ95" s="625"/>
      <c r="AR95" s="625"/>
      <c r="AS95" s="625"/>
      <c r="AT95" s="625"/>
      <c r="AU95" s="625"/>
      <c r="AV95" s="625"/>
      <c r="AW95" s="625"/>
      <c r="AX95" s="2" t="s">
        <v>387</v>
      </c>
      <c r="AY95" s="1142" t="s">
        <v>307</v>
      </c>
      <c r="AZ95" s="1142" t="s">
        <v>38</v>
      </c>
      <c r="BA95" s="625"/>
      <c r="BB95" s="625"/>
      <c r="BC95" s="625"/>
      <c r="BD95" s="625"/>
      <c r="BE95" s="625"/>
      <c r="BF95" s="625"/>
      <c r="BG95" s="625"/>
      <c r="BH95" s="625"/>
      <c r="BI95" s="625"/>
      <c r="BJ95" s="625"/>
      <c r="BK95" s="625"/>
      <c r="BL95" s="625"/>
      <c r="BM95" s="625"/>
      <c r="BN95" s="625"/>
      <c r="BO95" s="625"/>
      <c r="BP95" s="625"/>
      <c r="BQ95" s="625"/>
      <c r="BR95" s="625"/>
      <c r="BS95" s="625"/>
      <c r="BT95" s="625"/>
      <c r="BU95" s="625"/>
      <c r="BV95" s="625"/>
      <c r="BW95" s="625"/>
      <c r="BX95" s="625"/>
      <c r="BY95" s="625"/>
      <c r="BZ95" s="625"/>
      <c r="CA95" s="625"/>
      <c r="CB95" s="625"/>
      <c r="CC95" s="625"/>
      <c r="CD95" s="625"/>
      <c r="CE95" s="625"/>
      <c r="CF95" s="625"/>
      <c r="CG95" s="625"/>
      <c r="CH95" s="625"/>
      <c r="CI95" s="625"/>
      <c r="CJ95" s="625"/>
      <c r="CK95" s="625"/>
      <c r="CL95" s="625"/>
      <c r="CM95" s="625"/>
      <c r="CN95" s="625"/>
      <c r="CO95" s="625"/>
      <c r="CP95" s="625"/>
      <c r="CQ95" s="625"/>
      <c r="CR95" s="625"/>
      <c r="CS95" s="625"/>
      <c r="CT95" s="625"/>
      <c r="CU95" s="625"/>
      <c r="CV95" s="625"/>
      <c r="CW95" s="625"/>
      <c r="CX95" s="625"/>
      <c r="CY95" s="625"/>
      <c r="CZ95" s="625"/>
      <c r="DA95" s="625"/>
      <c r="DB95" s="625"/>
      <c r="DC95" s="625"/>
      <c r="DD95" s="625"/>
      <c r="DE95" s="625"/>
      <c r="DF95" s="625"/>
      <c r="DG95" s="625"/>
      <c r="DH95" s="625"/>
      <c r="DI95" s="625"/>
      <c r="DJ95" s="625"/>
      <c r="DK95" s="625"/>
      <c r="DL95" s="625"/>
      <c r="DM95" s="625"/>
      <c r="DN95" s="625"/>
      <c r="DO95" s="625"/>
      <c r="DP95" s="625"/>
      <c r="DQ95" s="625"/>
      <c r="DR95" s="625"/>
      <c r="DS95" s="625"/>
      <c r="DT95" s="625"/>
      <c r="DU95" s="625"/>
      <c r="DV95" s="625"/>
      <c r="DW95" s="625"/>
      <c r="DX95" s="625"/>
      <c r="DY95" s="625"/>
      <c r="DZ95" s="625"/>
      <c r="EA95" s="625"/>
      <c r="EB95" s="625"/>
      <c r="EC95" s="625"/>
      <c r="ED95" s="625"/>
      <c r="EE95" s="625"/>
      <c r="EF95" s="625"/>
      <c r="EG95" s="625"/>
      <c r="EH95" s="625"/>
      <c r="EI95" s="625"/>
      <c r="EJ95" s="625"/>
      <c r="EK95" s="625"/>
      <c r="EL95" s="625"/>
      <c r="EM95" s="625"/>
      <c r="EN95" s="625"/>
      <c r="EO95" s="625"/>
      <c r="EP95" s="625"/>
      <c r="EQ95" s="625"/>
      <c r="ER95" s="625"/>
      <c r="ES95" s="625"/>
      <c r="ET95" s="625"/>
      <c r="EU95" s="625"/>
      <c r="EV95" s="625"/>
      <c r="EW95" s="625"/>
      <c r="EX95" s="625"/>
      <c r="EY95" s="625"/>
      <c r="EZ95" s="625"/>
      <c r="FA95" s="625"/>
      <c r="FB95" s="625"/>
      <c r="FC95" s="625"/>
      <c r="FD95" s="625"/>
      <c r="FE95" s="625"/>
      <c r="FF95" s="625"/>
      <c r="FG95" s="625"/>
      <c r="FH95" s="625"/>
      <c r="FI95" s="625"/>
      <c r="FJ95" s="625"/>
      <c r="FK95" s="625"/>
      <c r="FL95" s="625"/>
      <c r="FM95" s="625"/>
      <c r="FN95" s="625"/>
      <c r="FO95" s="625"/>
      <c r="FP95" s="625"/>
      <c r="FQ95" s="625"/>
      <c r="FR95" s="625"/>
      <c r="FS95" s="625"/>
      <c r="FT95" s="625"/>
      <c r="FU95" s="625"/>
      <c r="FV95" s="625"/>
      <c r="FW95" s="625"/>
      <c r="FX95" s="625"/>
      <c r="FY95" s="625"/>
      <c r="FZ95" s="625"/>
      <c r="GA95" s="625"/>
      <c r="GB95" s="625"/>
      <c r="GC95" s="625"/>
      <c r="GD95" s="625"/>
      <c r="GE95" s="625"/>
      <c r="GF95" s="625"/>
      <c r="GG95" s="625"/>
      <c r="GH95" s="625"/>
      <c r="GI95" s="625"/>
      <c r="GJ95" s="625"/>
      <c r="GK95" s="625"/>
      <c r="GL95" s="625"/>
      <c r="GM95" s="625"/>
      <c r="GN95" s="625"/>
      <c r="GO95" s="625"/>
      <c r="GP95" s="625"/>
      <c r="GQ95" s="625"/>
      <c r="GR95" s="625"/>
      <c r="GS95" s="625"/>
      <c r="GT95" s="625"/>
      <c r="GU95" s="625"/>
      <c r="GV95" s="625"/>
      <c r="GW95" s="625"/>
      <c r="GX95" s="625"/>
      <c r="GY95" s="625"/>
      <c r="GZ95" s="625"/>
      <c r="HA95" s="625"/>
      <c r="HB95" s="625"/>
      <c r="HC95" s="625"/>
      <c r="HD95" s="625"/>
      <c r="HE95" s="625"/>
      <c r="HF95" s="625"/>
      <c r="HG95" s="625"/>
      <c r="HH95" s="625"/>
      <c r="HI95" s="625"/>
      <c r="HJ95" s="625"/>
      <c r="HK95" s="625"/>
      <c r="HL95" s="625"/>
      <c r="HM95" s="625"/>
      <c r="HN95" s="625"/>
      <c r="HO95" s="625"/>
      <c r="HP95" s="625"/>
      <c r="HQ95" s="625"/>
      <c r="HR95" s="625"/>
      <c r="HS95" s="625"/>
      <c r="HT95" s="625"/>
      <c r="HU95" s="625"/>
    </row>
    <row r="96" spans="1:229" ht="15.75" thickBot="1">
      <c r="A96" s="789">
        <v>12</v>
      </c>
      <c r="B96" s="789"/>
      <c r="C96" s="1091" t="s">
        <v>274</v>
      </c>
      <c r="D96" s="791" t="s">
        <v>264</v>
      </c>
      <c r="E96" s="792">
        <v>2</v>
      </c>
      <c r="F96" s="717"/>
      <c r="G96" s="793"/>
      <c r="H96" s="794"/>
      <c r="I96" s="1015">
        <v>5</v>
      </c>
      <c r="J96" s="1016">
        <v>150</v>
      </c>
      <c r="K96" s="1017">
        <v>54</v>
      </c>
      <c r="L96" s="1018">
        <v>18</v>
      </c>
      <c r="M96" s="1019">
        <v>9</v>
      </c>
      <c r="N96" s="1018"/>
      <c r="O96" s="1020">
        <v>96</v>
      </c>
      <c r="P96" s="1052">
        <v>3</v>
      </c>
      <c r="Q96" s="1053"/>
      <c r="S96" s="836"/>
      <c r="T96" s="584"/>
      <c r="U96" s="978">
        <v>0.36</v>
      </c>
      <c r="V96" s="625"/>
      <c r="W96" s="625" t="s">
        <v>305</v>
      </c>
      <c r="X96" s="625"/>
      <c r="Y96" s="625"/>
      <c r="Z96" s="625"/>
      <c r="AA96" s="625"/>
      <c r="AB96" s="625"/>
      <c r="AC96" s="625"/>
      <c r="AD96" s="625"/>
      <c r="AE96" s="625"/>
      <c r="AF96" s="625"/>
      <c r="AG96" s="625"/>
      <c r="AH96" s="625"/>
      <c r="AI96" s="625"/>
      <c r="AJ96" s="625"/>
      <c r="AK96" s="625"/>
      <c r="AL96" s="625"/>
      <c r="AM96" s="625"/>
      <c r="AN96" s="625"/>
      <c r="AO96" s="625"/>
      <c r="AP96" s="625"/>
      <c r="AQ96" s="625"/>
      <c r="AR96" s="625"/>
      <c r="AS96" s="625"/>
      <c r="AT96" s="625"/>
      <c r="AU96" s="625"/>
      <c r="AV96" s="625"/>
      <c r="AW96" s="625"/>
      <c r="AX96" s="789" t="s">
        <v>387</v>
      </c>
      <c r="AY96" s="1142" t="s">
        <v>307</v>
      </c>
      <c r="AZ96" s="1142" t="s">
        <v>385</v>
      </c>
      <c r="BA96" s="625"/>
      <c r="BB96" s="625"/>
      <c r="BC96" s="625"/>
      <c r="BD96" s="625"/>
      <c r="BE96" s="625"/>
      <c r="BF96" s="625"/>
      <c r="BG96" s="625"/>
      <c r="BH96" s="625"/>
      <c r="BI96" s="625"/>
      <c r="BJ96" s="625"/>
      <c r="BK96" s="625"/>
      <c r="BL96" s="625"/>
      <c r="BM96" s="625"/>
      <c r="BN96" s="625"/>
      <c r="BO96" s="625"/>
      <c r="BP96" s="625"/>
      <c r="BQ96" s="625"/>
      <c r="BR96" s="625"/>
      <c r="BS96" s="625"/>
      <c r="BT96" s="625"/>
      <c r="BU96" s="625"/>
      <c r="BV96" s="625"/>
      <c r="BW96" s="625"/>
      <c r="BX96" s="625"/>
      <c r="BY96" s="625"/>
      <c r="BZ96" s="625"/>
      <c r="CA96" s="625"/>
      <c r="CB96" s="625"/>
      <c r="CC96" s="625"/>
      <c r="CD96" s="625"/>
      <c r="CE96" s="625"/>
      <c r="CF96" s="625"/>
      <c r="CG96" s="625"/>
      <c r="CH96" s="625"/>
      <c r="CI96" s="625"/>
      <c r="CJ96" s="625"/>
      <c r="CK96" s="625"/>
      <c r="CL96" s="625"/>
      <c r="CM96" s="625"/>
      <c r="CN96" s="625"/>
      <c r="CO96" s="625"/>
      <c r="CP96" s="625"/>
      <c r="CQ96" s="625"/>
      <c r="CR96" s="625"/>
      <c r="CS96" s="625"/>
      <c r="CT96" s="625"/>
      <c r="CU96" s="625"/>
      <c r="CV96" s="625"/>
      <c r="CW96" s="625"/>
      <c r="CX96" s="625"/>
      <c r="CY96" s="625"/>
      <c r="CZ96" s="625"/>
      <c r="DA96" s="625"/>
      <c r="DB96" s="625"/>
      <c r="DC96" s="625"/>
      <c r="DD96" s="625"/>
      <c r="DE96" s="625"/>
      <c r="DF96" s="625"/>
      <c r="DG96" s="625"/>
      <c r="DH96" s="625"/>
      <c r="DI96" s="625"/>
      <c r="DJ96" s="625"/>
      <c r="DK96" s="625"/>
      <c r="DL96" s="625"/>
      <c r="DM96" s="625"/>
      <c r="DN96" s="625"/>
      <c r="DO96" s="625"/>
      <c r="DP96" s="625"/>
      <c r="DQ96" s="625"/>
      <c r="DR96" s="625"/>
      <c r="DS96" s="625"/>
      <c r="DT96" s="625"/>
      <c r="DU96" s="625"/>
      <c r="DV96" s="625"/>
      <c r="DW96" s="625"/>
      <c r="DX96" s="625"/>
      <c r="DY96" s="625"/>
      <c r="DZ96" s="625"/>
      <c r="EA96" s="625"/>
      <c r="EB96" s="625"/>
      <c r="EC96" s="625"/>
      <c r="ED96" s="625"/>
      <c r="EE96" s="625"/>
      <c r="EF96" s="625"/>
      <c r="EG96" s="625"/>
      <c r="EH96" s="625"/>
      <c r="EI96" s="625"/>
      <c r="EJ96" s="625"/>
      <c r="EK96" s="625"/>
      <c r="EL96" s="625"/>
      <c r="EM96" s="625"/>
      <c r="EN96" s="625"/>
      <c r="EO96" s="625"/>
      <c r="EP96" s="625"/>
      <c r="EQ96" s="625"/>
      <c r="ER96" s="625"/>
      <c r="ES96" s="625"/>
      <c r="ET96" s="625"/>
      <c r="EU96" s="625"/>
      <c r="EV96" s="625"/>
      <c r="EW96" s="625"/>
      <c r="EX96" s="625"/>
      <c r="EY96" s="625"/>
      <c r="EZ96" s="625"/>
      <c r="FA96" s="625"/>
      <c r="FB96" s="625"/>
      <c r="FC96" s="625"/>
      <c r="FD96" s="625"/>
      <c r="FE96" s="625"/>
      <c r="FF96" s="625"/>
      <c r="FG96" s="625"/>
      <c r="FH96" s="625"/>
      <c r="FI96" s="625"/>
      <c r="FJ96" s="625"/>
      <c r="FK96" s="625"/>
      <c r="FL96" s="625"/>
      <c r="FM96" s="625"/>
      <c r="FN96" s="625"/>
      <c r="FO96" s="625"/>
      <c r="FP96" s="625"/>
      <c r="FQ96" s="625"/>
      <c r="FR96" s="625"/>
      <c r="FS96" s="625"/>
      <c r="FT96" s="625"/>
      <c r="FU96" s="625"/>
      <c r="FV96" s="625"/>
      <c r="FW96" s="625"/>
      <c r="FX96" s="625"/>
      <c r="FY96" s="625"/>
      <c r="FZ96" s="625"/>
      <c r="GA96" s="625"/>
      <c r="GB96" s="625"/>
      <c r="GC96" s="625"/>
      <c r="GD96" s="625"/>
      <c r="GE96" s="625"/>
      <c r="GF96" s="625"/>
      <c r="GG96" s="625"/>
      <c r="GH96" s="625"/>
      <c r="GI96" s="625"/>
      <c r="GJ96" s="625"/>
      <c r="GK96" s="625"/>
      <c r="GL96" s="625"/>
      <c r="GM96" s="625"/>
      <c r="GN96" s="625"/>
      <c r="GO96" s="625"/>
      <c r="GP96" s="625"/>
      <c r="GQ96" s="625"/>
      <c r="GR96" s="625"/>
      <c r="GS96" s="625"/>
      <c r="GT96" s="625"/>
      <c r="GU96" s="625"/>
      <c r="GV96" s="625"/>
      <c r="GW96" s="625"/>
      <c r="GX96" s="625"/>
      <c r="GY96" s="625"/>
      <c r="GZ96" s="625"/>
      <c r="HA96" s="625"/>
      <c r="HB96" s="625"/>
      <c r="HC96" s="625"/>
      <c r="HD96" s="625"/>
      <c r="HE96" s="625"/>
      <c r="HF96" s="625"/>
      <c r="HG96" s="625"/>
      <c r="HH96" s="625"/>
      <c r="HI96" s="625"/>
      <c r="HJ96" s="625"/>
      <c r="HK96" s="625"/>
      <c r="HL96" s="625"/>
      <c r="HM96" s="625"/>
      <c r="HN96" s="625"/>
      <c r="HO96" s="625"/>
      <c r="HP96" s="625"/>
      <c r="HQ96" s="625"/>
      <c r="HR96" s="625"/>
      <c r="HS96" s="625"/>
      <c r="HT96" s="625"/>
      <c r="HU96" s="625"/>
    </row>
    <row r="97" spans="1:229" ht="46.5">
      <c r="A97" s="789">
        <v>13</v>
      </c>
      <c r="B97" s="789"/>
      <c r="C97" s="1093" t="s">
        <v>223</v>
      </c>
      <c r="D97" s="923" t="s">
        <v>260</v>
      </c>
      <c r="E97" s="924"/>
      <c r="F97" s="925">
        <v>2</v>
      </c>
      <c r="G97" s="926"/>
      <c r="H97" s="927"/>
      <c r="I97" s="928">
        <v>4</v>
      </c>
      <c r="J97" s="929">
        <v>120</v>
      </c>
      <c r="K97" s="930">
        <v>36</v>
      </c>
      <c r="L97" s="864">
        <v>9</v>
      </c>
      <c r="M97" s="931">
        <v>9</v>
      </c>
      <c r="N97" s="932"/>
      <c r="O97" s="933">
        <v>84</v>
      </c>
      <c r="P97" s="1054">
        <v>2</v>
      </c>
      <c r="Q97" s="1055"/>
      <c r="S97" s="934"/>
      <c r="T97" s="630"/>
      <c r="U97" s="627">
        <v>0.3333333333333333</v>
      </c>
      <c r="V97" s="625"/>
      <c r="W97" s="625"/>
      <c r="X97" s="625"/>
      <c r="Y97" s="625"/>
      <c r="Z97" s="625"/>
      <c r="AA97" s="625"/>
      <c r="AB97" s="625"/>
      <c r="AC97" s="625"/>
      <c r="AD97" s="625"/>
      <c r="AE97" s="625"/>
      <c r="AF97" s="625"/>
      <c r="AG97" s="625"/>
      <c r="AH97" s="625"/>
      <c r="AI97" s="625"/>
      <c r="AJ97" s="625"/>
      <c r="AK97" s="625"/>
      <c r="AL97" s="625"/>
      <c r="AM97" s="625"/>
      <c r="AN97" s="625"/>
      <c r="AO97" s="625"/>
      <c r="AP97" s="625"/>
      <c r="AQ97" s="625"/>
      <c r="AR97" s="625"/>
      <c r="AS97" s="625"/>
      <c r="AT97" s="625"/>
      <c r="AU97" s="625"/>
      <c r="AV97" s="625"/>
      <c r="AW97" s="625"/>
      <c r="AX97" s="2" t="s">
        <v>396</v>
      </c>
      <c r="AY97" s="1142" t="s">
        <v>307</v>
      </c>
      <c r="AZ97" s="1142" t="s">
        <v>38</v>
      </c>
      <c r="BA97" s="625"/>
      <c r="BB97" s="625"/>
      <c r="BC97" s="625"/>
      <c r="BD97" s="625"/>
      <c r="BE97" s="625"/>
      <c r="BF97" s="625"/>
      <c r="BG97" s="625"/>
      <c r="BH97" s="625"/>
      <c r="BI97" s="625"/>
      <c r="BJ97" s="625"/>
      <c r="BK97" s="625"/>
      <c r="BL97" s="625"/>
      <c r="BM97" s="625"/>
      <c r="BN97" s="625"/>
      <c r="BO97" s="625"/>
      <c r="BP97" s="625"/>
      <c r="BQ97" s="625"/>
      <c r="BR97" s="625"/>
      <c r="BS97" s="625"/>
      <c r="BT97" s="625"/>
      <c r="BU97" s="625"/>
      <c r="BV97" s="625"/>
      <c r="BW97" s="625"/>
      <c r="BX97" s="625"/>
      <c r="BY97" s="625"/>
      <c r="BZ97" s="625"/>
      <c r="CA97" s="625"/>
      <c r="CB97" s="625"/>
      <c r="CC97" s="625"/>
      <c r="CD97" s="625"/>
      <c r="CE97" s="625"/>
      <c r="CF97" s="625"/>
      <c r="CG97" s="625"/>
      <c r="CH97" s="625"/>
      <c r="CI97" s="625"/>
      <c r="CJ97" s="625"/>
      <c r="CK97" s="625"/>
      <c r="CL97" s="625"/>
      <c r="CM97" s="625"/>
      <c r="CN97" s="625"/>
      <c r="CO97" s="625"/>
      <c r="CP97" s="625"/>
      <c r="CQ97" s="625"/>
      <c r="CR97" s="625"/>
      <c r="CS97" s="625"/>
      <c r="CT97" s="625"/>
      <c r="CU97" s="625"/>
      <c r="CV97" s="625"/>
      <c r="CW97" s="625"/>
      <c r="CX97" s="625"/>
      <c r="CY97" s="625"/>
      <c r="CZ97" s="625"/>
      <c r="DA97" s="625"/>
      <c r="DB97" s="625"/>
      <c r="DC97" s="625"/>
      <c r="DD97" s="625"/>
      <c r="DE97" s="625"/>
      <c r="DF97" s="625"/>
      <c r="DG97" s="625"/>
      <c r="DH97" s="625"/>
      <c r="DI97" s="625"/>
      <c r="DJ97" s="625"/>
      <c r="DK97" s="625"/>
      <c r="DL97" s="625"/>
      <c r="DM97" s="625"/>
      <c r="DN97" s="625"/>
      <c r="DO97" s="625"/>
      <c r="DP97" s="625"/>
      <c r="DQ97" s="625"/>
      <c r="DR97" s="625"/>
      <c r="DS97" s="625"/>
      <c r="DT97" s="625"/>
      <c r="DU97" s="625"/>
      <c r="DV97" s="625"/>
      <c r="DW97" s="625"/>
      <c r="DX97" s="625"/>
      <c r="DY97" s="625"/>
      <c r="DZ97" s="625"/>
      <c r="EA97" s="625"/>
      <c r="EB97" s="625"/>
      <c r="EC97" s="625"/>
      <c r="ED97" s="625"/>
      <c r="EE97" s="625"/>
      <c r="EF97" s="625"/>
      <c r="EG97" s="625"/>
      <c r="EH97" s="625"/>
      <c r="EI97" s="625"/>
      <c r="EJ97" s="625"/>
      <c r="EK97" s="625"/>
      <c r="EL97" s="625"/>
      <c r="EM97" s="625"/>
      <c r="EN97" s="625"/>
      <c r="EO97" s="625"/>
      <c r="EP97" s="625"/>
      <c r="EQ97" s="625"/>
      <c r="ER97" s="625"/>
      <c r="ES97" s="625"/>
      <c r="ET97" s="625"/>
      <c r="EU97" s="625"/>
      <c r="EV97" s="625"/>
      <c r="EW97" s="625"/>
      <c r="EX97" s="625"/>
      <c r="EY97" s="625"/>
      <c r="EZ97" s="625"/>
      <c r="FA97" s="625"/>
      <c r="FB97" s="625"/>
      <c r="FC97" s="625"/>
      <c r="FD97" s="625"/>
      <c r="FE97" s="625"/>
      <c r="FF97" s="625"/>
      <c r="FG97" s="625"/>
      <c r="FH97" s="625"/>
      <c r="FI97" s="625"/>
      <c r="FJ97" s="625"/>
      <c r="FK97" s="625"/>
      <c r="FL97" s="625"/>
      <c r="FM97" s="625"/>
      <c r="FN97" s="625"/>
      <c r="FO97" s="625"/>
      <c r="FP97" s="625"/>
      <c r="FQ97" s="625"/>
      <c r="FR97" s="625"/>
      <c r="FS97" s="625"/>
      <c r="FT97" s="625"/>
      <c r="FU97" s="625"/>
      <c r="FV97" s="625"/>
      <c r="FW97" s="625"/>
      <c r="FX97" s="625"/>
      <c r="FY97" s="625"/>
      <c r="FZ97" s="625"/>
      <c r="GA97" s="625"/>
      <c r="GB97" s="625"/>
      <c r="GC97" s="625"/>
      <c r="GD97" s="625"/>
      <c r="GE97" s="625"/>
      <c r="GF97" s="625"/>
      <c r="GG97" s="625"/>
      <c r="GH97" s="625"/>
      <c r="GI97" s="625"/>
      <c r="GJ97" s="625"/>
      <c r="GK97" s="625"/>
      <c r="GL97" s="625"/>
      <c r="GM97" s="625"/>
      <c r="GN97" s="625"/>
      <c r="GO97" s="625"/>
      <c r="GP97" s="625"/>
      <c r="GQ97" s="625"/>
      <c r="GR97" s="625"/>
      <c r="GS97" s="625"/>
      <c r="GT97" s="625"/>
      <c r="GU97" s="625"/>
      <c r="GV97" s="625"/>
      <c r="GW97" s="625"/>
      <c r="GX97" s="625"/>
      <c r="GY97" s="625"/>
      <c r="GZ97" s="625"/>
      <c r="HA97" s="625"/>
      <c r="HB97" s="625"/>
      <c r="HC97" s="625"/>
      <c r="HD97" s="625"/>
      <c r="HE97" s="625"/>
      <c r="HF97" s="625"/>
      <c r="HG97" s="625"/>
      <c r="HH97" s="625"/>
      <c r="HI97" s="625"/>
      <c r="HJ97" s="625"/>
      <c r="HK97" s="625"/>
      <c r="HL97" s="625"/>
      <c r="HM97" s="625"/>
      <c r="HN97" s="625"/>
      <c r="HO97" s="625"/>
      <c r="HP97" s="625"/>
      <c r="HQ97" s="625"/>
      <c r="HR97" s="625"/>
      <c r="HS97" s="625"/>
      <c r="HT97" s="625"/>
      <c r="HU97" s="625"/>
    </row>
    <row r="98" spans="1:229" ht="62.25">
      <c r="A98" s="789">
        <v>7</v>
      </c>
      <c r="B98" s="789"/>
      <c r="C98" s="1091" t="s">
        <v>281</v>
      </c>
      <c r="D98" s="752" t="s">
        <v>328</v>
      </c>
      <c r="E98" s="687">
        <v>2</v>
      </c>
      <c r="F98" s="688"/>
      <c r="G98" s="688"/>
      <c r="H98" s="697"/>
      <c r="I98" s="686">
        <v>1.5</v>
      </c>
      <c r="J98" s="687">
        <v>45</v>
      </c>
      <c r="K98" s="688">
        <v>18</v>
      </c>
      <c r="L98" s="688">
        <v>4</v>
      </c>
      <c r="M98" s="688">
        <v>5</v>
      </c>
      <c r="N98" s="688"/>
      <c r="O98" s="689">
        <v>27</v>
      </c>
      <c r="P98" s="1058">
        <v>1</v>
      </c>
      <c r="Q98" s="1059"/>
      <c r="S98" s="700"/>
      <c r="T98" s="694"/>
      <c r="U98" s="695">
        <v>0.4</v>
      </c>
      <c r="V98" s="696"/>
      <c r="W98" s="696"/>
      <c r="X98" s="696"/>
      <c r="Y98" s="1008">
        <v>22.5</v>
      </c>
      <c r="Z98" s="696"/>
      <c r="AA98" s="696"/>
      <c r="AB98" s="696"/>
      <c r="AC98" s="696"/>
      <c r="AD98" s="696"/>
      <c r="AE98" s="696"/>
      <c r="AF98" s="696"/>
      <c r="AG98" s="696"/>
      <c r="AH98" s="696"/>
      <c r="AI98" s="696"/>
      <c r="AJ98" s="696"/>
      <c r="AK98" s="696"/>
      <c r="AL98" s="696"/>
      <c r="AM98" s="696"/>
      <c r="AN98" s="696"/>
      <c r="AO98" s="696"/>
      <c r="AP98" s="696"/>
      <c r="AQ98" s="696"/>
      <c r="AR98" s="696"/>
      <c r="AS98" s="696"/>
      <c r="AT98" s="696"/>
      <c r="AU98" s="696"/>
      <c r="AV98" s="696"/>
      <c r="AW98" s="696"/>
      <c r="AX98" s="693" t="s">
        <v>390</v>
      </c>
      <c r="AY98" s="1142" t="s">
        <v>307</v>
      </c>
      <c r="AZ98" s="693" t="s">
        <v>385</v>
      </c>
      <c r="BA98" s="696"/>
      <c r="BB98" s="696"/>
      <c r="BC98" s="696"/>
      <c r="BD98" s="696"/>
      <c r="BE98" s="696"/>
      <c r="BF98" s="696"/>
      <c r="BG98" s="696"/>
      <c r="BH98" s="696"/>
      <c r="BI98" s="696"/>
      <c r="BJ98" s="696"/>
      <c r="BK98" s="696"/>
      <c r="BL98" s="696"/>
      <c r="BM98" s="696"/>
      <c r="BN98" s="696"/>
      <c r="BO98" s="696"/>
      <c r="BP98" s="696"/>
      <c r="BQ98" s="696"/>
      <c r="BR98" s="696"/>
      <c r="BS98" s="696"/>
      <c r="BT98" s="696"/>
      <c r="BU98" s="696"/>
      <c r="BV98" s="696"/>
      <c r="BW98" s="696"/>
      <c r="BX98" s="696"/>
      <c r="BY98" s="696"/>
      <c r="BZ98" s="696"/>
      <c r="CA98" s="696"/>
      <c r="CB98" s="696"/>
      <c r="CC98" s="696"/>
      <c r="CD98" s="696"/>
      <c r="CE98" s="696"/>
      <c r="CF98" s="696"/>
      <c r="CG98" s="696"/>
      <c r="CH98" s="696"/>
      <c r="CI98" s="696"/>
      <c r="CJ98" s="696"/>
      <c r="CK98" s="696"/>
      <c r="CL98" s="696"/>
      <c r="CM98" s="696"/>
      <c r="CN98" s="696"/>
      <c r="CO98" s="696"/>
      <c r="CP98" s="696"/>
      <c r="CQ98" s="696"/>
      <c r="CR98" s="696"/>
      <c r="CS98" s="696"/>
      <c r="CT98" s="696"/>
      <c r="CU98" s="696"/>
      <c r="CV98" s="696"/>
      <c r="CW98" s="696"/>
      <c r="CX98" s="696"/>
      <c r="CY98" s="696"/>
      <c r="CZ98" s="696"/>
      <c r="DA98" s="696"/>
      <c r="DB98" s="696"/>
      <c r="DC98" s="696"/>
      <c r="DD98" s="696"/>
      <c r="DE98" s="696"/>
      <c r="DF98" s="696"/>
      <c r="DG98" s="696"/>
      <c r="DH98" s="696"/>
      <c r="DI98" s="696"/>
      <c r="DJ98" s="696"/>
      <c r="DK98" s="696"/>
      <c r="DL98" s="696"/>
      <c r="DM98" s="696"/>
      <c r="DN98" s="696"/>
      <c r="DO98" s="696"/>
      <c r="DP98" s="696"/>
      <c r="DQ98" s="696"/>
      <c r="DR98" s="696"/>
      <c r="DS98" s="696"/>
      <c r="DT98" s="696"/>
      <c r="DU98" s="696"/>
      <c r="DV98" s="696"/>
      <c r="DW98" s="696"/>
      <c r="DX98" s="696"/>
      <c r="DY98" s="696"/>
      <c r="DZ98" s="696"/>
      <c r="EA98" s="696"/>
      <c r="EB98" s="696"/>
      <c r="EC98" s="696"/>
      <c r="ED98" s="696"/>
      <c r="EE98" s="696"/>
      <c r="EF98" s="696"/>
      <c r="EG98" s="696"/>
      <c r="EH98" s="696"/>
      <c r="EI98" s="696"/>
      <c r="EJ98" s="696"/>
      <c r="EK98" s="696"/>
      <c r="EL98" s="696"/>
      <c r="EM98" s="696"/>
      <c r="EN98" s="696"/>
      <c r="EO98" s="696"/>
      <c r="EP98" s="696"/>
      <c r="EQ98" s="696"/>
      <c r="ER98" s="696"/>
      <c r="ES98" s="696"/>
      <c r="ET98" s="696"/>
      <c r="EU98" s="696"/>
      <c r="EV98" s="696"/>
      <c r="EW98" s="696"/>
      <c r="EX98" s="696"/>
      <c r="EY98" s="696"/>
      <c r="EZ98" s="696"/>
      <c r="FA98" s="696"/>
      <c r="FB98" s="696"/>
      <c r="FC98" s="696"/>
      <c r="FD98" s="696"/>
      <c r="FE98" s="696"/>
      <c r="FF98" s="696"/>
      <c r="FG98" s="696"/>
      <c r="FH98" s="696"/>
      <c r="FI98" s="696"/>
      <c r="FJ98" s="696"/>
      <c r="FK98" s="696"/>
      <c r="FL98" s="696"/>
      <c r="FM98" s="696"/>
      <c r="FN98" s="696"/>
      <c r="FO98" s="696"/>
      <c r="FP98" s="696"/>
      <c r="FQ98" s="696"/>
      <c r="FR98" s="696"/>
      <c r="FS98" s="696"/>
      <c r="FT98" s="696"/>
      <c r="FU98" s="696"/>
      <c r="FV98" s="696"/>
      <c r="FW98" s="696"/>
      <c r="FX98" s="696"/>
      <c r="FY98" s="696"/>
      <c r="FZ98" s="696"/>
      <c r="GA98" s="696"/>
      <c r="GB98" s="696"/>
      <c r="GC98" s="696"/>
      <c r="GD98" s="696"/>
      <c r="GE98" s="696"/>
      <c r="GF98" s="696"/>
      <c r="GG98" s="696"/>
      <c r="GH98" s="696"/>
      <c r="GI98" s="696"/>
      <c r="GJ98" s="696"/>
      <c r="GK98" s="696"/>
      <c r="GL98" s="696"/>
      <c r="GM98" s="696"/>
      <c r="GN98" s="696"/>
      <c r="GO98" s="696"/>
      <c r="GP98" s="696"/>
      <c r="GQ98" s="696"/>
      <c r="GR98" s="696"/>
      <c r="GS98" s="696"/>
      <c r="GT98" s="696"/>
      <c r="GU98" s="696"/>
      <c r="GV98" s="696"/>
      <c r="GW98" s="696"/>
      <c r="GX98" s="696"/>
      <c r="GY98" s="696"/>
      <c r="GZ98" s="696"/>
      <c r="HA98" s="696"/>
      <c r="HB98" s="696"/>
      <c r="HC98" s="696"/>
      <c r="HD98" s="696"/>
      <c r="HE98" s="696"/>
      <c r="HF98" s="696"/>
      <c r="HG98" s="696"/>
      <c r="HH98" s="696"/>
      <c r="HI98" s="696"/>
      <c r="HJ98" s="696"/>
      <c r="HK98" s="696"/>
      <c r="HL98" s="696"/>
      <c r="HM98" s="696"/>
      <c r="HN98" s="696"/>
      <c r="HO98" s="696"/>
      <c r="HP98" s="696"/>
      <c r="HQ98" s="696"/>
      <c r="HR98" s="696"/>
      <c r="HS98" s="696"/>
      <c r="HT98" s="696"/>
      <c r="HU98" s="696"/>
    </row>
    <row r="99" spans="1:229" ht="30.75">
      <c r="A99" s="789">
        <v>14</v>
      </c>
      <c r="B99" s="789"/>
      <c r="C99" s="1091" t="s">
        <v>244</v>
      </c>
      <c r="D99" s="755" t="s">
        <v>276</v>
      </c>
      <c r="E99" s="687"/>
      <c r="F99" s="688">
        <v>2</v>
      </c>
      <c r="G99" s="688"/>
      <c r="H99" s="785"/>
      <c r="I99" s="637">
        <v>4</v>
      </c>
      <c r="J99" s="967">
        <v>120</v>
      </c>
      <c r="K99" s="968">
        <v>36</v>
      </c>
      <c r="L99" s="968">
        <v>9</v>
      </c>
      <c r="M99" s="968"/>
      <c r="N99" s="968">
        <v>9</v>
      </c>
      <c r="O99" s="969">
        <v>54</v>
      </c>
      <c r="P99" s="1062">
        <v>2</v>
      </c>
      <c r="Q99" s="1063"/>
      <c r="S99" s="700"/>
      <c r="T99" s="694"/>
      <c r="U99" s="695">
        <v>0.3</v>
      </c>
      <c r="V99" s="696"/>
      <c r="W99" s="696"/>
      <c r="X99" s="696"/>
      <c r="Y99" s="696"/>
      <c r="Z99" s="696"/>
      <c r="AA99" s="696"/>
      <c r="AB99" s="696"/>
      <c r="AC99" s="696"/>
      <c r="AD99" s="696"/>
      <c r="AE99" s="696"/>
      <c r="AF99" s="696"/>
      <c r="AG99" s="696"/>
      <c r="AH99" s="696"/>
      <c r="AI99" s="696"/>
      <c r="AJ99" s="696"/>
      <c r="AK99" s="696"/>
      <c r="AL99" s="696"/>
      <c r="AM99" s="696"/>
      <c r="AN99" s="696"/>
      <c r="AO99" s="696"/>
      <c r="AP99" s="696"/>
      <c r="AQ99" s="696"/>
      <c r="AR99" s="696"/>
      <c r="AS99" s="696"/>
      <c r="AT99" s="696"/>
      <c r="AU99" s="696"/>
      <c r="AV99" s="696"/>
      <c r="AW99" s="696"/>
      <c r="AX99" s="693" t="s">
        <v>390</v>
      </c>
      <c r="AY99" s="1142" t="s">
        <v>307</v>
      </c>
      <c r="AZ99" s="693" t="s">
        <v>38</v>
      </c>
      <c r="BA99" s="696"/>
      <c r="BB99" s="696"/>
      <c r="BC99" s="696"/>
      <c r="BD99" s="696"/>
      <c r="BE99" s="696"/>
      <c r="BF99" s="696"/>
      <c r="BG99" s="696"/>
      <c r="BH99" s="696"/>
      <c r="BI99" s="696"/>
      <c r="BJ99" s="696"/>
      <c r="BK99" s="696"/>
      <c r="BL99" s="696"/>
      <c r="BM99" s="696"/>
      <c r="BN99" s="696"/>
      <c r="BO99" s="696"/>
      <c r="BP99" s="696"/>
      <c r="BQ99" s="696"/>
      <c r="BR99" s="696"/>
      <c r="BS99" s="696"/>
      <c r="BT99" s="696"/>
      <c r="BU99" s="696"/>
      <c r="BV99" s="696"/>
      <c r="BW99" s="696"/>
      <c r="BX99" s="696"/>
      <c r="BY99" s="696"/>
      <c r="BZ99" s="696"/>
      <c r="CA99" s="696"/>
      <c r="CB99" s="696"/>
      <c r="CC99" s="696"/>
      <c r="CD99" s="696"/>
      <c r="CE99" s="696"/>
      <c r="CF99" s="696"/>
      <c r="CG99" s="696"/>
      <c r="CH99" s="696"/>
      <c r="CI99" s="696"/>
      <c r="CJ99" s="696"/>
      <c r="CK99" s="696"/>
      <c r="CL99" s="696"/>
      <c r="CM99" s="696"/>
      <c r="CN99" s="696"/>
      <c r="CO99" s="696"/>
      <c r="CP99" s="696"/>
      <c r="CQ99" s="696"/>
      <c r="CR99" s="696"/>
      <c r="CS99" s="696"/>
      <c r="CT99" s="696"/>
      <c r="CU99" s="696"/>
      <c r="CV99" s="696"/>
      <c r="CW99" s="696"/>
      <c r="CX99" s="696"/>
      <c r="CY99" s="696"/>
      <c r="CZ99" s="696"/>
      <c r="DA99" s="696"/>
      <c r="DB99" s="696"/>
      <c r="DC99" s="696"/>
      <c r="DD99" s="696"/>
      <c r="DE99" s="696"/>
      <c r="DF99" s="696"/>
      <c r="DG99" s="696"/>
      <c r="DH99" s="696"/>
      <c r="DI99" s="696"/>
      <c r="DJ99" s="696"/>
      <c r="DK99" s="696"/>
      <c r="DL99" s="696"/>
      <c r="DM99" s="696"/>
      <c r="DN99" s="696"/>
      <c r="DO99" s="696"/>
      <c r="DP99" s="696"/>
      <c r="DQ99" s="696"/>
      <c r="DR99" s="696"/>
      <c r="DS99" s="696"/>
      <c r="DT99" s="696"/>
      <c r="DU99" s="696"/>
      <c r="DV99" s="696"/>
      <c r="DW99" s="696"/>
      <c r="DX99" s="696"/>
      <c r="DY99" s="696"/>
      <c r="DZ99" s="696"/>
      <c r="EA99" s="696"/>
      <c r="EB99" s="696"/>
      <c r="EC99" s="696"/>
      <c r="ED99" s="696"/>
      <c r="EE99" s="696"/>
      <c r="EF99" s="696"/>
      <c r="EG99" s="696"/>
      <c r="EH99" s="696"/>
      <c r="EI99" s="696"/>
      <c r="EJ99" s="696"/>
      <c r="EK99" s="696"/>
      <c r="EL99" s="696"/>
      <c r="EM99" s="696"/>
      <c r="EN99" s="696"/>
      <c r="EO99" s="696"/>
      <c r="EP99" s="696"/>
      <c r="EQ99" s="696"/>
      <c r="ER99" s="696"/>
      <c r="ES99" s="696"/>
      <c r="ET99" s="696"/>
      <c r="EU99" s="696"/>
      <c r="EV99" s="696"/>
      <c r="EW99" s="696"/>
      <c r="EX99" s="696"/>
      <c r="EY99" s="696"/>
      <c r="EZ99" s="696"/>
      <c r="FA99" s="696"/>
      <c r="FB99" s="696"/>
      <c r="FC99" s="696"/>
      <c r="FD99" s="696"/>
      <c r="FE99" s="696"/>
      <c r="FF99" s="696"/>
      <c r="FG99" s="696"/>
      <c r="FH99" s="696"/>
      <c r="FI99" s="696"/>
      <c r="FJ99" s="696"/>
      <c r="FK99" s="696"/>
      <c r="FL99" s="696"/>
      <c r="FM99" s="696"/>
      <c r="FN99" s="696"/>
      <c r="FO99" s="696"/>
      <c r="FP99" s="696"/>
      <c r="FQ99" s="696"/>
      <c r="FR99" s="696"/>
      <c r="FS99" s="696"/>
      <c r="FT99" s="696"/>
      <c r="FU99" s="696"/>
      <c r="FV99" s="696"/>
      <c r="FW99" s="696"/>
      <c r="FX99" s="696"/>
      <c r="FY99" s="696"/>
      <c r="FZ99" s="696"/>
      <c r="GA99" s="696"/>
      <c r="GB99" s="696"/>
      <c r="GC99" s="696"/>
      <c r="GD99" s="696"/>
      <c r="GE99" s="696"/>
      <c r="GF99" s="696"/>
      <c r="GG99" s="696"/>
      <c r="GH99" s="696"/>
      <c r="GI99" s="696"/>
      <c r="GJ99" s="696"/>
      <c r="GK99" s="696"/>
      <c r="GL99" s="696"/>
      <c r="GM99" s="696"/>
      <c r="GN99" s="696"/>
      <c r="GO99" s="696"/>
      <c r="GP99" s="696"/>
      <c r="GQ99" s="696"/>
      <c r="GR99" s="696"/>
      <c r="GS99" s="696"/>
      <c r="GT99" s="696"/>
      <c r="GU99" s="696"/>
      <c r="GV99" s="696"/>
      <c r="GW99" s="696"/>
      <c r="GX99" s="696"/>
      <c r="GY99" s="696"/>
      <c r="GZ99" s="696"/>
      <c r="HA99" s="696"/>
      <c r="HB99" s="696"/>
      <c r="HC99" s="696"/>
      <c r="HD99" s="696"/>
      <c r="HE99" s="696"/>
      <c r="HF99" s="696"/>
      <c r="HG99" s="696"/>
      <c r="HH99" s="696"/>
      <c r="HI99" s="696"/>
      <c r="HJ99" s="696"/>
      <c r="HK99" s="696"/>
      <c r="HL99" s="696"/>
      <c r="HM99" s="696"/>
      <c r="HN99" s="696"/>
      <c r="HO99" s="696"/>
      <c r="HP99" s="696"/>
      <c r="HQ99" s="696"/>
      <c r="HR99" s="696"/>
      <c r="HS99" s="696"/>
      <c r="HT99" s="696"/>
      <c r="HU99" s="696"/>
    </row>
    <row r="100" spans="1:229" ht="15">
      <c r="A100" s="789">
        <v>8</v>
      </c>
      <c r="B100" s="789"/>
      <c r="C100" s="1091" t="s">
        <v>309</v>
      </c>
      <c r="D100" s="754" t="s">
        <v>267</v>
      </c>
      <c r="E100" s="687">
        <v>2</v>
      </c>
      <c r="F100" s="688"/>
      <c r="G100" s="688"/>
      <c r="H100" s="785"/>
      <c r="I100" s="1003">
        <v>1.5</v>
      </c>
      <c r="J100" s="687">
        <v>45</v>
      </c>
      <c r="K100" s="688">
        <v>18</v>
      </c>
      <c r="L100" s="688">
        <v>4</v>
      </c>
      <c r="M100" s="688"/>
      <c r="N100" s="688">
        <v>5</v>
      </c>
      <c r="O100" s="689">
        <v>48</v>
      </c>
      <c r="P100" s="1066">
        <v>1</v>
      </c>
      <c r="Q100" s="1067"/>
      <c r="S100" s="700"/>
      <c r="T100" s="694"/>
      <c r="U100" s="695">
        <v>0.4</v>
      </c>
      <c r="V100" s="696"/>
      <c r="W100" s="696"/>
      <c r="X100" s="696"/>
      <c r="Y100" s="696"/>
      <c r="Z100" s="696"/>
      <c r="AA100" s="696"/>
      <c r="AB100" s="696"/>
      <c r="AC100" s="696"/>
      <c r="AD100" s="696"/>
      <c r="AE100" s="696"/>
      <c r="AF100" s="696"/>
      <c r="AG100" s="696"/>
      <c r="AH100" s="696"/>
      <c r="AI100" s="696"/>
      <c r="AJ100" s="696"/>
      <c r="AK100" s="696"/>
      <c r="AL100" s="696"/>
      <c r="AM100" s="696"/>
      <c r="AN100" s="696"/>
      <c r="AO100" s="696"/>
      <c r="AP100" s="696"/>
      <c r="AQ100" s="696"/>
      <c r="AR100" s="696"/>
      <c r="AS100" s="696"/>
      <c r="AT100" s="696"/>
      <c r="AU100" s="696"/>
      <c r="AV100" s="696"/>
      <c r="AW100" s="696"/>
      <c r="AX100" s="693" t="s">
        <v>390</v>
      </c>
      <c r="AY100" s="1142" t="s">
        <v>307</v>
      </c>
      <c r="AZ100" s="693" t="s">
        <v>385</v>
      </c>
      <c r="BA100" s="696"/>
      <c r="BB100" s="696"/>
      <c r="BC100" s="696"/>
      <c r="BD100" s="696"/>
      <c r="BE100" s="696"/>
      <c r="BF100" s="696"/>
      <c r="BG100" s="696"/>
      <c r="BH100" s="696"/>
      <c r="BI100" s="696"/>
      <c r="BJ100" s="696"/>
      <c r="BK100" s="696"/>
      <c r="BL100" s="696"/>
      <c r="BM100" s="696"/>
      <c r="BN100" s="696"/>
      <c r="BO100" s="696"/>
      <c r="BP100" s="696"/>
      <c r="BQ100" s="696"/>
      <c r="BR100" s="696"/>
      <c r="BS100" s="696"/>
      <c r="BT100" s="696"/>
      <c r="BU100" s="696"/>
      <c r="BV100" s="696"/>
      <c r="BW100" s="696"/>
      <c r="BX100" s="696"/>
      <c r="BY100" s="696"/>
      <c r="BZ100" s="696"/>
      <c r="CA100" s="696"/>
      <c r="CB100" s="696"/>
      <c r="CC100" s="696"/>
      <c r="CD100" s="696"/>
      <c r="CE100" s="696"/>
      <c r="CF100" s="696"/>
      <c r="CG100" s="696"/>
      <c r="CH100" s="696"/>
      <c r="CI100" s="696"/>
      <c r="CJ100" s="696"/>
      <c r="CK100" s="696"/>
      <c r="CL100" s="696"/>
      <c r="CM100" s="696"/>
      <c r="CN100" s="696"/>
      <c r="CO100" s="696"/>
      <c r="CP100" s="696"/>
      <c r="CQ100" s="696"/>
      <c r="CR100" s="696"/>
      <c r="CS100" s="696"/>
      <c r="CT100" s="696"/>
      <c r="CU100" s="696"/>
      <c r="CV100" s="696"/>
      <c r="CW100" s="696"/>
      <c r="CX100" s="696"/>
      <c r="CY100" s="696"/>
      <c r="CZ100" s="696"/>
      <c r="DA100" s="696"/>
      <c r="DB100" s="696"/>
      <c r="DC100" s="696"/>
      <c r="DD100" s="696"/>
      <c r="DE100" s="696"/>
      <c r="DF100" s="696"/>
      <c r="DG100" s="696"/>
      <c r="DH100" s="696"/>
      <c r="DI100" s="696"/>
      <c r="DJ100" s="696"/>
      <c r="DK100" s="696"/>
      <c r="DL100" s="696"/>
      <c r="DM100" s="696"/>
      <c r="DN100" s="696"/>
      <c r="DO100" s="696"/>
      <c r="DP100" s="696"/>
      <c r="DQ100" s="696"/>
      <c r="DR100" s="696"/>
      <c r="DS100" s="696"/>
      <c r="DT100" s="696"/>
      <c r="DU100" s="696"/>
      <c r="DV100" s="696"/>
      <c r="DW100" s="696"/>
      <c r="DX100" s="696"/>
      <c r="DY100" s="696"/>
      <c r="DZ100" s="696"/>
      <c r="EA100" s="696"/>
      <c r="EB100" s="696"/>
      <c r="EC100" s="696"/>
      <c r="ED100" s="696"/>
      <c r="EE100" s="696"/>
      <c r="EF100" s="696"/>
      <c r="EG100" s="696"/>
      <c r="EH100" s="696"/>
      <c r="EI100" s="696"/>
      <c r="EJ100" s="696"/>
      <c r="EK100" s="696"/>
      <c r="EL100" s="696"/>
      <c r="EM100" s="696"/>
      <c r="EN100" s="696"/>
      <c r="EO100" s="696"/>
      <c r="EP100" s="696"/>
      <c r="EQ100" s="696"/>
      <c r="ER100" s="696"/>
      <c r="ES100" s="696"/>
      <c r="ET100" s="696"/>
      <c r="EU100" s="696"/>
      <c r="EV100" s="696"/>
      <c r="EW100" s="696"/>
      <c r="EX100" s="696"/>
      <c r="EY100" s="696"/>
      <c r="EZ100" s="696"/>
      <c r="FA100" s="696"/>
      <c r="FB100" s="696"/>
      <c r="FC100" s="696"/>
      <c r="FD100" s="696"/>
      <c r="FE100" s="696"/>
      <c r="FF100" s="696"/>
      <c r="FG100" s="696"/>
      <c r="FH100" s="696"/>
      <c r="FI100" s="696"/>
      <c r="FJ100" s="696"/>
      <c r="FK100" s="696"/>
      <c r="FL100" s="696"/>
      <c r="FM100" s="696"/>
      <c r="FN100" s="696"/>
      <c r="FO100" s="696"/>
      <c r="FP100" s="696"/>
      <c r="FQ100" s="696"/>
      <c r="FR100" s="696"/>
      <c r="FS100" s="696"/>
      <c r="FT100" s="696"/>
      <c r="FU100" s="696"/>
      <c r="FV100" s="696"/>
      <c r="FW100" s="696"/>
      <c r="FX100" s="696"/>
      <c r="FY100" s="696"/>
      <c r="FZ100" s="696"/>
      <c r="GA100" s="696"/>
      <c r="GB100" s="696"/>
      <c r="GC100" s="696"/>
      <c r="GD100" s="696"/>
      <c r="GE100" s="696"/>
      <c r="GF100" s="696"/>
      <c r="GG100" s="696"/>
      <c r="GH100" s="696"/>
      <c r="GI100" s="696"/>
      <c r="GJ100" s="696"/>
      <c r="GK100" s="696"/>
      <c r="GL100" s="696"/>
      <c r="GM100" s="696"/>
      <c r="GN100" s="696"/>
      <c r="GO100" s="696"/>
      <c r="GP100" s="696"/>
      <c r="GQ100" s="696"/>
      <c r="GR100" s="696"/>
      <c r="GS100" s="696"/>
      <c r="GT100" s="696"/>
      <c r="GU100" s="696"/>
      <c r="GV100" s="696"/>
      <c r="GW100" s="696"/>
      <c r="GX100" s="696"/>
      <c r="GY100" s="696"/>
      <c r="GZ100" s="696"/>
      <c r="HA100" s="696"/>
      <c r="HB100" s="696"/>
      <c r="HC100" s="696"/>
      <c r="HD100" s="696"/>
      <c r="HE100" s="696"/>
      <c r="HF100" s="696"/>
      <c r="HG100" s="696"/>
      <c r="HH100" s="696"/>
      <c r="HI100" s="696"/>
      <c r="HJ100" s="696"/>
      <c r="HK100" s="696"/>
      <c r="HL100" s="696"/>
      <c r="HM100" s="696"/>
      <c r="HN100" s="696"/>
      <c r="HO100" s="696"/>
      <c r="HP100" s="696"/>
      <c r="HQ100" s="696"/>
      <c r="HR100" s="696"/>
      <c r="HS100" s="696"/>
      <c r="HT100" s="696"/>
      <c r="HU100" s="696"/>
    </row>
    <row r="101" spans="1:229" ht="30.75">
      <c r="A101" s="789">
        <v>8</v>
      </c>
      <c r="B101" s="789"/>
      <c r="C101" s="1091" t="s">
        <v>310</v>
      </c>
      <c r="D101" s="754" t="s">
        <v>402</v>
      </c>
      <c r="E101" s="687"/>
      <c r="F101" s="688"/>
      <c r="G101" s="688">
        <v>2</v>
      </c>
      <c r="H101" s="785"/>
      <c r="I101" s="686">
        <v>1.5</v>
      </c>
      <c r="J101" s="687">
        <v>45</v>
      </c>
      <c r="K101" s="688">
        <v>18</v>
      </c>
      <c r="L101" s="688"/>
      <c r="M101" s="688"/>
      <c r="N101" s="688">
        <v>9</v>
      </c>
      <c r="O101" s="689">
        <v>21</v>
      </c>
      <c r="P101" s="1068">
        <v>1</v>
      </c>
      <c r="Q101" s="1069"/>
      <c r="S101" s="700"/>
      <c r="T101" s="694"/>
      <c r="U101" s="695">
        <v>0.4</v>
      </c>
      <c r="V101" s="696"/>
      <c r="W101" s="696"/>
      <c r="X101" s="696"/>
      <c r="Y101" s="696"/>
      <c r="Z101" s="696"/>
      <c r="AA101" s="696"/>
      <c r="AB101" s="696"/>
      <c r="AC101" s="696"/>
      <c r="AD101" s="696"/>
      <c r="AE101" s="696"/>
      <c r="AF101" s="696"/>
      <c r="AG101" s="696"/>
      <c r="AH101" s="696"/>
      <c r="AI101" s="696"/>
      <c r="AJ101" s="696"/>
      <c r="AK101" s="696"/>
      <c r="AL101" s="696"/>
      <c r="AM101" s="696"/>
      <c r="AN101" s="696"/>
      <c r="AO101" s="696"/>
      <c r="AP101" s="696"/>
      <c r="AQ101" s="696"/>
      <c r="AR101" s="696"/>
      <c r="AS101" s="696"/>
      <c r="AT101" s="696"/>
      <c r="AU101" s="696"/>
      <c r="AV101" s="696"/>
      <c r="AW101" s="696"/>
      <c r="AX101" s="693" t="s">
        <v>390</v>
      </c>
      <c r="AY101" s="1142" t="s">
        <v>307</v>
      </c>
      <c r="AZ101" s="693" t="s">
        <v>398</v>
      </c>
      <c r="BA101" s="696"/>
      <c r="BB101" s="696"/>
      <c r="BC101" s="696"/>
      <c r="BD101" s="696"/>
      <c r="BE101" s="696"/>
      <c r="BF101" s="696"/>
      <c r="BG101" s="696"/>
      <c r="BH101" s="696"/>
      <c r="BI101" s="696"/>
      <c r="BJ101" s="696"/>
      <c r="BK101" s="696"/>
      <c r="BL101" s="696"/>
      <c r="BM101" s="696"/>
      <c r="BN101" s="696"/>
      <c r="BO101" s="696"/>
      <c r="BP101" s="696"/>
      <c r="BQ101" s="696"/>
      <c r="BR101" s="696"/>
      <c r="BS101" s="696"/>
      <c r="BT101" s="696"/>
      <c r="BU101" s="696"/>
      <c r="BV101" s="696"/>
      <c r="BW101" s="696"/>
      <c r="BX101" s="696"/>
      <c r="BY101" s="696"/>
      <c r="BZ101" s="696"/>
      <c r="CA101" s="696"/>
      <c r="CB101" s="696"/>
      <c r="CC101" s="696"/>
      <c r="CD101" s="696"/>
      <c r="CE101" s="696"/>
      <c r="CF101" s="696"/>
      <c r="CG101" s="696"/>
      <c r="CH101" s="696"/>
      <c r="CI101" s="696"/>
      <c r="CJ101" s="696"/>
      <c r="CK101" s="696"/>
      <c r="CL101" s="696"/>
      <c r="CM101" s="696"/>
      <c r="CN101" s="696"/>
      <c r="CO101" s="696"/>
      <c r="CP101" s="696"/>
      <c r="CQ101" s="696"/>
      <c r="CR101" s="696"/>
      <c r="CS101" s="696"/>
      <c r="CT101" s="696"/>
      <c r="CU101" s="696"/>
      <c r="CV101" s="696"/>
      <c r="CW101" s="696"/>
      <c r="CX101" s="696"/>
      <c r="CY101" s="696"/>
      <c r="CZ101" s="696"/>
      <c r="DA101" s="696"/>
      <c r="DB101" s="696"/>
      <c r="DC101" s="696"/>
      <c r="DD101" s="696"/>
      <c r="DE101" s="696"/>
      <c r="DF101" s="696"/>
      <c r="DG101" s="696"/>
      <c r="DH101" s="696"/>
      <c r="DI101" s="696"/>
      <c r="DJ101" s="696"/>
      <c r="DK101" s="696"/>
      <c r="DL101" s="696"/>
      <c r="DM101" s="696"/>
      <c r="DN101" s="696"/>
      <c r="DO101" s="696"/>
      <c r="DP101" s="696"/>
      <c r="DQ101" s="696"/>
      <c r="DR101" s="696"/>
      <c r="DS101" s="696"/>
      <c r="DT101" s="696"/>
      <c r="DU101" s="696"/>
      <c r="DV101" s="696"/>
      <c r="DW101" s="696"/>
      <c r="DX101" s="696"/>
      <c r="DY101" s="696"/>
      <c r="DZ101" s="696"/>
      <c r="EA101" s="696"/>
      <c r="EB101" s="696"/>
      <c r="EC101" s="696"/>
      <c r="ED101" s="696"/>
      <c r="EE101" s="696"/>
      <c r="EF101" s="696"/>
      <c r="EG101" s="696"/>
      <c r="EH101" s="696"/>
      <c r="EI101" s="696"/>
      <c r="EJ101" s="696"/>
      <c r="EK101" s="696"/>
      <c r="EL101" s="696"/>
      <c r="EM101" s="696"/>
      <c r="EN101" s="696"/>
      <c r="EO101" s="696"/>
      <c r="EP101" s="696"/>
      <c r="EQ101" s="696"/>
      <c r="ER101" s="696"/>
      <c r="ES101" s="696"/>
      <c r="ET101" s="696"/>
      <c r="EU101" s="696"/>
      <c r="EV101" s="696"/>
      <c r="EW101" s="696"/>
      <c r="EX101" s="696"/>
      <c r="EY101" s="696"/>
      <c r="EZ101" s="696"/>
      <c r="FA101" s="696"/>
      <c r="FB101" s="696"/>
      <c r="FC101" s="696"/>
      <c r="FD101" s="696"/>
      <c r="FE101" s="696"/>
      <c r="FF101" s="696"/>
      <c r="FG101" s="696"/>
      <c r="FH101" s="696"/>
      <c r="FI101" s="696"/>
      <c r="FJ101" s="696"/>
      <c r="FK101" s="696"/>
      <c r="FL101" s="696"/>
      <c r="FM101" s="696"/>
      <c r="FN101" s="696"/>
      <c r="FO101" s="696"/>
      <c r="FP101" s="696"/>
      <c r="FQ101" s="696"/>
      <c r="FR101" s="696"/>
      <c r="FS101" s="696"/>
      <c r="FT101" s="696"/>
      <c r="FU101" s="696"/>
      <c r="FV101" s="696"/>
      <c r="FW101" s="696"/>
      <c r="FX101" s="696"/>
      <c r="FY101" s="696"/>
      <c r="FZ101" s="696"/>
      <c r="GA101" s="696"/>
      <c r="GB101" s="696"/>
      <c r="GC101" s="696"/>
      <c r="GD101" s="696"/>
      <c r="GE101" s="696"/>
      <c r="GF101" s="696"/>
      <c r="GG101" s="696"/>
      <c r="GH101" s="696"/>
      <c r="GI101" s="696"/>
      <c r="GJ101" s="696"/>
      <c r="GK101" s="696"/>
      <c r="GL101" s="696"/>
      <c r="GM101" s="696"/>
      <c r="GN101" s="696"/>
      <c r="GO101" s="696"/>
      <c r="GP101" s="696"/>
      <c r="GQ101" s="696"/>
      <c r="GR101" s="696"/>
      <c r="GS101" s="696"/>
      <c r="GT101" s="696"/>
      <c r="GU101" s="696"/>
      <c r="GV101" s="696"/>
      <c r="GW101" s="696"/>
      <c r="GX101" s="696"/>
      <c r="GY101" s="696"/>
      <c r="GZ101" s="696"/>
      <c r="HA101" s="696"/>
      <c r="HB101" s="696"/>
      <c r="HC101" s="696"/>
      <c r="HD101" s="696"/>
      <c r="HE101" s="696"/>
      <c r="HF101" s="696"/>
      <c r="HG101" s="696"/>
      <c r="HH101" s="696"/>
      <c r="HI101" s="696"/>
      <c r="HJ101" s="696"/>
      <c r="HK101" s="696"/>
      <c r="HL101" s="696"/>
      <c r="HM101" s="696"/>
      <c r="HN101" s="696"/>
      <c r="HO101" s="696"/>
      <c r="HP101" s="696"/>
      <c r="HQ101" s="696"/>
      <c r="HR101" s="696"/>
      <c r="HS101" s="696"/>
      <c r="HT101" s="696"/>
      <c r="HU101" s="696"/>
    </row>
    <row r="102" spans="1:229" ht="30.75">
      <c r="A102" s="789">
        <v>15</v>
      </c>
      <c r="B102" s="789"/>
      <c r="C102" s="1091" t="s">
        <v>285</v>
      </c>
      <c r="D102" s="755" t="s">
        <v>269</v>
      </c>
      <c r="E102" s="687"/>
      <c r="F102" s="688">
        <v>2</v>
      </c>
      <c r="G102" s="688"/>
      <c r="H102" s="785"/>
      <c r="I102" s="703">
        <v>3</v>
      </c>
      <c r="J102" s="638">
        <v>90</v>
      </c>
      <c r="K102" s="692">
        <v>36</v>
      </c>
      <c r="L102" s="692">
        <v>9</v>
      </c>
      <c r="M102" s="692"/>
      <c r="N102" s="692">
        <v>9</v>
      </c>
      <c r="O102" s="702">
        <v>54</v>
      </c>
      <c r="P102" s="1068">
        <v>2</v>
      </c>
      <c r="Q102" s="1069"/>
      <c r="S102" s="700"/>
      <c r="T102" s="694"/>
      <c r="U102" s="695">
        <v>0.4</v>
      </c>
      <c r="V102" s="696"/>
      <c r="W102" s="696"/>
      <c r="X102" s="696"/>
      <c r="Y102" s="696"/>
      <c r="Z102" s="696"/>
      <c r="AA102" s="696"/>
      <c r="AB102" s="696"/>
      <c r="AC102" s="696"/>
      <c r="AD102" s="696"/>
      <c r="AE102" s="696"/>
      <c r="AF102" s="696"/>
      <c r="AG102" s="696"/>
      <c r="AH102" s="696"/>
      <c r="AI102" s="696"/>
      <c r="AJ102" s="696"/>
      <c r="AK102" s="696"/>
      <c r="AL102" s="696"/>
      <c r="AM102" s="696"/>
      <c r="AN102" s="696"/>
      <c r="AO102" s="696"/>
      <c r="AP102" s="696"/>
      <c r="AQ102" s="696"/>
      <c r="AR102" s="696"/>
      <c r="AS102" s="696"/>
      <c r="AT102" s="696"/>
      <c r="AU102" s="696"/>
      <c r="AV102" s="696"/>
      <c r="AW102" s="696"/>
      <c r="AX102" s="693" t="s">
        <v>390</v>
      </c>
      <c r="AY102" s="1142" t="s">
        <v>307</v>
      </c>
      <c r="AZ102" s="693" t="s">
        <v>38</v>
      </c>
      <c r="BA102" s="696"/>
      <c r="BB102" s="696"/>
      <c r="BC102" s="696"/>
      <c r="BD102" s="696"/>
      <c r="BE102" s="696"/>
      <c r="BF102" s="696"/>
      <c r="BG102" s="696"/>
      <c r="BH102" s="696"/>
      <c r="BI102" s="696"/>
      <c r="BJ102" s="696"/>
      <c r="BK102" s="696"/>
      <c r="BL102" s="696"/>
      <c r="BM102" s="696"/>
      <c r="BN102" s="696"/>
      <c r="BO102" s="696"/>
      <c r="BP102" s="696"/>
      <c r="BQ102" s="696"/>
      <c r="BR102" s="696"/>
      <c r="BS102" s="696"/>
      <c r="BT102" s="696"/>
      <c r="BU102" s="696"/>
      <c r="BV102" s="696"/>
      <c r="BW102" s="696"/>
      <c r="BX102" s="696"/>
      <c r="BY102" s="696"/>
      <c r="BZ102" s="696"/>
      <c r="CA102" s="696"/>
      <c r="CB102" s="696"/>
      <c r="CC102" s="696"/>
      <c r="CD102" s="696"/>
      <c r="CE102" s="696"/>
      <c r="CF102" s="696"/>
      <c r="CG102" s="696"/>
      <c r="CH102" s="696"/>
      <c r="CI102" s="696"/>
      <c r="CJ102" s="696"/>
      <c r="CK102" s="696"/>
      <c r="CL102" s="696"/>
      <c r="CM102" s="696"/>
      <c r="CN102" s="696"/>
      <c r="CO102" s="696"/>
      <c r="CP102" s="696"/>
      <c r="CQ102" s="696"/>
      <c r="CR102" s="696"/>
      <c r="CS102" s="696"/>
      <c r="CT102" s="696"/>
      <c r="CU102" s="696"/>
      <c r="CV102" s="696"/>
      <c r="CW102" s="696"/>
      <c r="CX102" s="696"/>
      <c r="CY102" s="696"/>
      <c r="CZ102" s="696"/>
      <c r="DA102" s="696"/>
      <c r="DB102" s="696"/>
      <c r="DC102" s="696"/>
      <c r="DD102" s="696"/>
      <c r="DE102" s="696"/>
      <c r="DF102" s="696"/>
      <c r="DG102" s="696"/>
      <c r="DH102" s="696"/>
      <c r="DI102" s="696"/>
      <c r="DJ102" s="696"/>
      <c r="DK102" s="696"/>
      <c r="DL102" s="696"/>
      <c r="DM102" s="696"/>
      <c r="DN102" s="696"/>
      <c r="DO102" s="696"/>
      <c r="DP102" s="696"/>
      <c r="DQ102" s="696"/>
      <c r="DR102" s="696"/>
      <c r="DS102" s="696"/>
      <c r="DT102" s="696"/>
      <c r="DU102" s="696"/>
      <c r="DV102" s="696"/>
      <c r="DW102" s="696"/>
      <c r="DX102" s="696"/>
      <c r="DY102" s="696"/>
      <c r="DZ102" s="696"/>
      <c r="EA102" s="696"/>
      <c r="EB102" s="696"/>
      <c r="EC102" s="696"/>
      <c r="ED102" s="696"/>
      <c r="EE102" s="696"/>
      <c r="EF102" s="696"/>
      <c r="EG102" s="696"/>
      <c r="EH102" s="696"/>
      <c r="EI102" s="696"/>
      <c r="EJ102" s="696"/>
      <c r="EK102" s="696"/>
      <c r="EL102" s="696"/>
      <c r="EM102" s="696"/>
      <c r="EN102" s="696"/>
      <c r="EO102" s="696"/>
      <c r="EP102" s="696"/>
      <c r="EQ102" s="696"/>
      <c r="ER102" s="696"/>
      <c r="ES102" s="696"/>
      <c r="ET102" s="696"/>
      <c r="EU102" s="696"/>
      <c r="EV102" s="696"/>
      <c r="EW102" s="696"/>
      <c r="EX102" s="696"/>
      <c r="EY102" s="696"/>
      <c r="EZ102" s="696"/>
      <c r="FA102" s="696"/>
      <c r="FB102" s="696"/>
      <c r="FC102" s="696"/>
      <c r="FD102" s="696"/>
      <c r="FE102" s="696"/>
      <c r="FF102" s="696"/>
      <c r="FG102" s="696"/>
      <c r="FH102" s="696"/>
      <c r="FI102" s="696"/>
      <c r="FJ102" s="696"/>
      <c r="FK102" s="696"/>
      <c r="FL102" s="696"/>
      <c r="FM102" s="696"/>
      <c r="FN102" s="696"/>
      <c r="FO102" s="696"/>
      <c r="FP102" s="696"/>
      <c r="FQ102" s="696"/>
      <c r="FR102" s="696"/>
      <c r="FS102" s="696"/>
      <c r="FT102" s="696"/>
      <c r="FU102" s="696"/>
      <c r="FV102" s="696"/>
      <c r="FW102" s="696"/>
      <c r="FX102" s="696"/>
      <c r="FY102" s="696"/>
      <c r="FZ102" s="696"/>
      <c r="GA102" s="696"/>
      <c r="GB102" s="696"/>
      <c r="GC102" s="696"/>
      <c r="GD102" s="696"/>
      <c r="GE102" s="696"/>
      <c r="GF102" s="696"/>
      <c r="GG102" s="696"/>
      <c r="GH102" s="696"/>
      <c r="GI102" s="696"/>
      <c r="GJ102" s="696"/>
      <c r="GK102" s="696"/>
      <c r="GL102" s="696"/>
      <c r="GM102" s="696"/>
      <c r="GN102" s="696"/>
      <c r="GO102" s="696"/>
      <c r="GP102" s="696"/>
      <c r="GQ102" s="696"/>
      <c r="GR102" s="696"/>
      <c r="GS102" s="696"/>
      <c r="GT102" s="696"/>
      <c r="GU102" s="696"/>
      <c r="GV102" s="696"/>
      <c r="GW102" s="696"/>
      <c r="GX102" s="696"/>
      <c r="GY102" s="696"/>
      <c r="GZ102" s="696"/>
      <c r="HA102" s="696"/>
      <c r="HB102" s="696"/>
      <c r="HC102" s="696"/>
      <c r="HD102" s="696"/>
      <c r="HE102" s="696"/>
      <c r="HF102" s="696"/>
      <c r="HG102" s="696"/>
      <c r="HH102" s="696"/>
      <c r="HI102" s="696"/>
      <c r="HJ102" s="696"/>
      <c r="HK102" s="696"/>
      <c r="HL102" s="696"/>
      <c r="HM102" s="696"/>
      <c r="HN102" s="696"/>
      <c r="HO102" s="696"/>
      <c r="HP102" s="696"/>
      <c r="HQ102" s="696"/>
      <c r="HR102" s="696"/>
      <c r="HS102" s="696"/>
      <c r="HT102" s="696"/>
      <c r="HU102" s="696"/>
    </row>
    <row r="103" spans="1:52" ht="15">
      <c r="A103" s="789"/>
      <c r="B103" s="789"/>
      <c r="D103" s="2" t="s">
        <v>391</v>
      </c>
      <c r="P103" s="3" t="s">
        <v>182</v>
      </c>
      <c r="AW103" s="1143"/>
      <c r="AX103" s="789" t="s">
        <v>401</v>
      </c>
      <c r="AY103" s="789" t="s">
        <v>392</v>
      </c>
      <c r="AZ103" s="789"/>
    </row>
    <row r="104" spans="1:52" ht="15">
      <c r="A104" s="789"/>
      <c r="B104" s="789"/>
      <c r="AW104" s="1143"/>
      <c r="AX104" s="789"/>
      <c r="AY104" s="789"/>
      <c r="AZ104" s="789"/>
    </row>
    <row r="105" spans="1:52" ht="15">
      <c r="A105" s="789"/>
      <c r="B105" s="789"/>
      <c r="AW105" s="1143"/>
      <c r="AX105" s="789"/>
      <c r="AY105" s="789"/>
      <c r="AZ105" s="789"/>
    </row>
    <row r="106" spans="1:52" ht="15">
      <c r="A106" s="789"/>
      <c r="B106" s="789"/>
      <c r="AW106" s="1143"/>
      <c r="AX106" s="789"/>
      <c r="AY106" s="789"/>
      <c r="AZ106" s="789"/>
    </row>
    <row r="107" spans="1:52" ht="15">
      <c r="A107" s="789"/>
      <c r="B107" s="789"/>
      <c r="AW107" s="1143"/>
      <c r="AX107" s="789"/>
      <c r="AY107" s="789"/>
      <c r="AZ107" s="789"/>
    </row>
    <row r="108" spans="1:52" ht="15">
      <c r="A108" s="789"/>
      <c r="B108" s="789"/>
      <c r="AW108" s="1143"/>
      <c r="AX108" s="789"/>
      <c r="AY108" s="789"/>
      <c r="AZ108" s="789"/>
    </row>
    <row r="109" spans="1:52" ht="15">
      <c r="A109" s="789"/>
      <c r="B109" s="789"/>
      <c r="AW109" s="1143"/>
      <c r="AX109" s="789"/>
      <c r="AY109" s="789"/>
      <c r="AZ109" s="789"/>
    </row>
    <row r="110" spans="1:52" ht="15">
      <c r="A110" s="789"/>
      <c r="B110" s="789"/>
      <c r="AW110" s="1143"/>
      <c r="AX110" s="789"/>
      <c r="AY110" s="789"/>
      <c r="AZ110" s="789"/>
    </row>
    <row r="111" spans="1:52" ht="15">
      <c r="A111" s="789"/>
      <c r="B111" s="789"/>
      <c r="AW111" s="1143"/>
      <c r="AX111" s="789"/>
      <c r="AY111" s="789"/>
      <c r="AZ111" s="789"/>
    </row>
    <row r="112" spans="1:229" ht="15">
      <c r="A112" s="789">
        <v>10</v>
      </c>
      <c r="B112" s="789"/>
      <c r="C112" s="1092" t="s">
        <v>224</v>
      </c>
      <c r="D112" s="858" t="s">
        <v>218</v>
      </c>
      <c r="E112" s="859"/>
      <c r="F112" s="717">
        <v>2</v>
      </c>
      <c r="G112" s="860"/>
      <c r="H112" s="861"/>
      <c r="I112" s="862">
        <v>3</v>
      </c>
      <c r="J112" s="863">
        <v>90</v>
      </c>
      <c r="K112" s="864">
        <v>36</v>
      </c>
      <c r="L112" s="865">
        <v>18</v>
      </c>
      <c r="M112" s="865"/>
      <c r="N112" s="865">
        <v>18</v>
      </c>
      <c r="O112" s="866">
        <v>54</v>
      </c>
      <c r="P112" s="1049">
        <v>2</v>
      </c>
      <c r="Q112" s="1049"/>
      <c r="S112" s="869"/>
      <c r="T112" s="584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583" t="s">
        <v>383</v>
      </c>
      <c r="AY112" s="583" t="s">
        <v>394</v>
      </c>
      <c r="AZ112" s="583" t="s">
        <v>38</v>
      </c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</row>
    <row r="113" spans="1:229" ht="30.75">
      <c r="A113" s="789">
        <v>2</v>
      </c>
      <c r="B113" s="789"/>
      <c r="C113" s="1088" t="s">
        <v>227</v>
      </c>
      <c r="D113" s="800" t="s">
        <v>33</v>
      </c>
      <c r="E113" s="801">
        <v>2</v>
      </c>
      <c r="F113" s="802"/>
      <c r="G113" s="802"/>
      <c r="H113" s="803"/>
      <c r="I113" s="804">
        <v>2</v>
      </c>
      <c r="J113" s="805">
        <v>60</v>
      </c>
      <c r="K113" s="806">
        <v>36</v>
      </c>
      <c r="L113" s="807"/>
      <c r="M113" s="807"/>
      <c r="N113" s="807">
        <v>36</v>
      </c>
      <c r="O113" s="808">
        <v>24</v>
      </c>
      <c r="P113" s="1050">
        <v>2</v>
      </c>
      <c r="Q113" s="1051"/>
      <c r="S113" s="592"/>
      <c r="T113" s="584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583" t="s">
        <v>383</v>
      </c>
      <c r="AY113" s="583" t="s">
        <v>386</v>
      </c>
      <c r="AZ113" s="583" t="s">
        <v>385</v>
      </c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</row>
    <row r="114" spans="1:229" ht="30.75">
      <c r="A114" s="789">
        <v>11</v>
      </c>
      <c r="B114" s="789"/>
      <c r="C114" s="1091" t="s">
        <v>244</v>
      </c>
      <c r="D114" s="829" t="s">
        <v>220</v>
      </c>
      <c r="E114" s="830"/>
      <c r="F114" s="831">
        <v>2</v>
      </c>
      <c r="G114" s="832"/>
      <c r="H114" s="833"/>
      <c r="I114" s="1015">
        <v>3</v>
      </c>
      <c r="J114" s="1016">
        <v>90</v>
      </c>
      <c r="K114" s="1017">
        <v>36</v>
      </c>
      <c r="L114" s="1018">
        <v>18</v>
      </c>
      <c r="M114" s="1019"/>
      <c r="N114" s="1018">
        <v>18</v>
      </c>
      <c r="O114" s="1020">
        <v>54</v>
      </c>
      <c r="P114" s="1052">
        <v>2</v>
      </c>
      <c r="Q114" s="1053"/>
      <c r="S114" s="836"/>
      <c r="T114" s="589"/>
      <c r="U114" s="628">
        <v>0.4</v>
      </c>
      <c r="V114" s="625"/>
      <c r="W114" s="625"/>
      <c r="X114" s="625"/>
      <c r="Y114" s="625"/>
      <c r="Z114" s="625"/>
      <c r="AA114" s="625"/>
      <c r="AB114" s="625"/>
      <c r="AC114" s="625"/>
      <c r="AD114" s="625"/>
      <c r="AE114" s="625"/>
      <c r="AF114" s="625"/>
      <c r="AG114" s="625"/>
      <c r="AH114" s="625"/>
      <c r="AI114" s="625"/>
      <c r="AJ114" s="625"/>
      <c r="AK114" s="625"/>
      <c r="AL114" s="625"/>
      <c r="AM114" s="625"/>
      <c r="AN114" s="625"/>
      <c r="AO114" s="625"/>
      <c r="AP114" s="625"/>
      <c r="AQ114" s="625"/>
      <c r="AR114" s="625"/>
      <c r="AS114" s="625"/>
      <c r="AT114" s="625"/>
      <c r="AU114" s="625"/>
      <c r="AV114" s="625"/>
      <c r="AW114" s="625"/>
      <c r="AX114" s="2" t="s">
        <v>387</v>
      </c>
      <c r="AY114" s="1142" t="s">
        <v>307</v>
      </c>
      <c r="AZ114" s="1142" t="s">
        <v>38</v>
      </c>
      <c r="BA114" s="625"/>
      <c r="BB114" s="625"/>
      <c r="BC114" s="625"/>
      <c r="BD114" s="625"/>
      <c r="BE114" s="625"/>
      <c r="BF114" s="625"/>
      <c r="BG114" s="625"/>
      <c r="BH114" s="625"/>
      <c r="BI114" s="625"/>
      <c r="BJ114" s="625"/>
      <c r="BK114" s="625"/>
      <c r="BL114" s="625"/>
      <c r="BM114" s="625"/>
      <c r="BN114" s="625"/>
      <c r="BO114" s="625"/>
      <c r="BP114" s="625"/>
      <c r="BQ114" s="625"/>
      <c r="BR114" s="625"/>
      <c r="BS114" s="625"/>
      <c r="BT114" s="625"/>
      <c r="BU114" s="625"/>
      <c r="BV114" s="625"/>
      <c r="BW114" s="625"/>
      <c r="BX114" s="625"/>
      <c r="BY114" s="625"/>
      <c r="BZ114" s="625"/>
      <c r="CA114" s="625"/>
      <c r="CB114" s="625"/>
      <c r="CC114" s="625"/>
      <c r="CD114" s="625"/>
      <c r="CE114" s="625"/>
      <c r="CF114" s="625"/>
      <c r="CG114" s="625"/>
      <c r="CH114" s="625"/>
      <c r="CI114" s="625"/>
      <c r="CJ114" s="625"/>
      <c r="CK114" s="625"/>
      <c r="CL114" s="625"/>
      <c r="CM114" s="625"/>
      <c r="CN114" s="625"/>
      <c r="CO114" s="625"/>
      <c r="CP114" s="625"/>
      <c r="CQ114" s="625"/>
      <c r="CR114" s="625"/>
      <c r="CS114" s="625"/>
      <c r="CT114" s="625"/>
      <c r="CU114" s="625"/>
      <c r="CV114" s="625"/>
      <c r="CW114" s="625"/>
      <c r="CX114" s="625"/>
      <c r="CY114" s="625"/>
      <c r="CZ114" s="625"/>
      <c r="DA114" s="625"/>
      <c r="DB114" s="625"/>
      <c r="DC114" s="625"/>
      <c r="DD114" s="625"/>
      <c r="DE114" s="625"/>
      <c r="DF114" s="625"/>
      <c r="DG114" s="625"/>
      <c r="DH114" s="625"/>
      <c r="DI114" s="625"/>
      <c r="DJ114" s="625"/>
      <c r="DK114" s="625"/>
      <c r="DL114" s="625"/>
      <c r="DM114" s="625"/>
      <c r="DN114" s="625"/>
      <c r="DO114" s="625"/>
      <c r="DP114" s="625"/>
      <c r="DQ114" s="625"/>
      <c r="DR114" s="625"/>
      <c r="DS114" s="625"/>
      <c r="DT114" s="625"/>
      <c r="DU114" s="625"/>
      <c r="DV114" s="625"/>
      <c r="DW114" s="625"/>
      <c r="DX114" s="625"/>
      <c r="DY114" s="625"/>
      <c r="DZ114" s="625"/>
      <c r="EA114" s="625"/>
      <c r="EB114" s="625"/>
      <c r="EC114" s="625"/>
      <c r="ED114" s="625"/>
      <c r="EE114" s="625"/>
      <c r="EF114" s="625"/>
      <c r="EG114" s="625"/>
      <c r="EH114" s="625"/>
      <c r="EI114" s="625"/>
      <c r="EJ114" s="625"/>
      <c r="EK114" s="625"/>
      <c r="EL114" s="625"/>
      <c r="EM114" s="625"/>
      <c r="EN114" s="625"/>
      <c r="EO114" s="625"/>
      <c r="EP114" s="625"/>
      <c r="EQ114" s="625"/>
      <c r="ER114" s="625"/>
      <c r="ES114" s="625"/>
      <c r="ET114" s="625"/>
      <c r="EU114" s="625"/>
      <c r="EV114" s="625"/>
      <c r="EW114" s="625"/>
      <c r="EX114" s="625"/>
      <c r="EY114" s="625"/>
      <c r="EZ114" s="625"/>
      <c r="FA114" s="625"/>
      <c r="FB114" s="625"/>
      <c r="FC114" s="625"/>
      <c r="FD114" s="625"/>
      <c r="FE114" s="625"/>
      <c r="FF114" s="625"/>
      <c r="FG114" s="625"/>
      <c r="FH114" s="625"/>
      <c r="FI114" s="625"/>
      <c r="FJ114" s="625"/>
      <c r="FK114" s="625"/>
      <c r="FL114" s="625"/>
      <c r="FM114" s="625"/>
      <c r="FN114" s="625"/>
      <c r="FO114" s="625"/>
      <c r="FP114" s="625"/>
      <c r="FQ114" s="625"/>
      <c r="FR114" s="625"/>
      <c r="FS114" s="625"/>
      <c r="FT114" s="625"/>
      <c r="FU114" s="625"/>
      <c r="FV114" s="625"/>
      <c r="FW114" s="625"/>
      <c r="FX114" s="625"/>
      <c r="FY114" s="625"/>
      <c r="FZ114" s="625"/>
      <c r="GA114" s="625"/>
      <c r="GB114" s="625"/>
      <c r="GC114" s="625"/>
      <c r="GD114" s="625"/>
      <c r="GE114" s="625"/>
      <c r="GF114" s="625"/>
      <c r="GG114" s="625"/>
      <c r="GH114" s="625"/>
      <c r="GI114" s="625"/>
      <c r="GJ114" s="625"/>
      <c r="GK114" s="625"/>
      <c r="GL114" s="625"/>
      <c r="GM114" s="625"/>
      <c r="GN114" s="625"/>
      <c r="GO114" s="625"/>
      <c r="GP114" s="625"/>
      <c r="GQ114" s="625"/>
      <c r="GR114" s="625"/>
      <c r="GS114" s="625"/>
      <c r="GT114" s="625"/>
      <c r="GU114" s="625"/>
      <c r="GV114" s="625"/>
      <c r="GW114" s="625"/>
      <c r="GX114" s="625"/>
      <c r="GY114" s="625"/>
      <c r="GZ114" s="625"/>
      <c r="HA114" s="625"/>
      <c r="HB114" s="625"/>
      <c r="HC114" s="625"/>
      <c r="HD114" s="625"/>
      <c r="HE114" s="625"/>
      <c r="HF114" s="625"/>
      <c r="HG114" s="625"/>
      <c r="HH114" s="625"/>
      <c r="HI114" s="625"/>
      <c r="HJ114" s="625"/>
      <c r="HK114" s="625"/>
      <c r="HL114" s="625"/>
      <c r="HM114" s="625"/>
      <c r="HN114" s="625"/>
      <c r="HO114" s="625"/>
      <c r="HP114" s="625"/>
      <c r="HQ114" s="625"/>
      <c r="HR114" s="625"/>
      <c r="HS114" s="625"/>
      <c r="HT114" s="625"/>
      <c r="HU114" s="625"/>
    </row>
    <row r="115" spans="1:229" ht="15.75" thickBot="1">
      <c r="A115" s="789">
        <v>12</v>
      </c>
      <c r="B115" s="789"/>
      <c r="C115" s="1091" t="s">
        <v>274</v>
      </c>
      <c r="D115" s="791" t="s">
        <v>264</v>
      </c>
      <c r="E115" s="792">
        <v>2</v>
      </c>
      <c r="F115" s="717"/>
      <c r="G115" s="793"/>
      <c r="H115" s="794"/>
      <c r="I115" s="1015">
        <v>5</v>
      </c>
      <c r="J115" s="1016">
        <v>150</v>
      </c>
      <c r="K115" s="1017">
        <v>54</v>
      </c>
      <c r="L115" s="1018">
        <v>36</v>
      </c>
      <c r="M115" s="1019">
        <v>18</v>
      </c>
      <c r="N115" s="1018"/>
      <c r="O115" s="1020">
        <v>96</v>
      </c>
      <c r="P115" s="1052">
        <v>3</v>
      </c>
      <c r="Q115" s="1053"/>
      <c r="S115" s="836"/>
      <c r="T115" s="584"/>
      <c r="U115" s="978">
        <v>0.36</v>
      </c>
      <c r="V115" s="625"/>
      <c r="W115" s="625" t="s">
        <v>305</v>
      </c>
      <c r="X115" s="625"/>
      <c r="Y115" s="625"/>
      <c r="Z115" s="625"/>
      <c r="AA115" s="625"/>
      <c r="AB115" s="625"/>
      <c r="AC115" s="625"/>
      <c r="AD115" s="625"/>
      <c r="AE115" s="625"/>
      <c r="AF115" s="625"/>
      <c r="AG115" s="625"/>
      <c r="AH115" s="625"/>
      <c r="AI115" s="625"/>
      <c r="AJ115" s="625"/>
      <c r="AK115" s="625"/>
      <c r="AL115" s="625"/>
      <c r="AM115" s="625"/>
      <c r="AN115" s="625"/>
      <c r="AO115" s="625"/>
      <c r="AP115" s="625"/>
      <c r="AQ115" s="625"/>
      <c r="AR115" s="625"/>
      <c r="AS115" s="625"/>
      <c r="AT115" s="625"/>
      <c r="AU115" s="625"/>
      <c r="AV115" s="625"/>
      <c r="AW115" s="625"/>
      <c r="AX115" s="789" t="s">
        <v>387</v>
      </c>
      <c r="AY115" s="1142" t="s">
        <v>307</v>
      </c>
      <c r="AZ115" s="1142" t="s">
        <v>385</v>
      </c>
      <c r="BA115" s="625"/>
      <c r="BB115" s="625"/>
      <c r="BC115" s="625"/>
      <c r="BD115" s="625"/>
      <c r="BE115" s="625"/>
      <c r="BF115" s="625"/>
      <c r="BG115" s="625"/>
      <c r="BH115" s="625"/>
      <c r="BI115" s="625"/>
      <c r="BJ115" s="625"/>
      <c r="BK115" s="625"/>
      <c r="BL115" s="625"/>
      <c r="BM115" s="625"/>
      <c r="BN115" s="625"/>
      <c r="BO115" s="625"/>
      <c r="BP115" s="625"/>
      <c r="BQ115" s="625"/>
      <c r="BR115" s="625"/>
      <c r="BS115" s="625"/>
      <c r="BT115" s="625"/>
      <c r="BU115" s="625"/>
      <c r="BV115" s="625"/>
      <c r="BW115" s="625"/>
      <c r="BX115" s="625"/>
      <c r="BY115" s="625"/>
      <c r="BZ115" s="625"/>
      <c r="CA115" s="625"/>
      <c r="CB115" s="625"/>
      <c r="CC115" s="625"/>
      <c r="CD115" s="625"/>
      <c r="CE115" s="625"/>
      <c r="CF115" s="625"/>
      <c r="CG115" s="625"/>
      <c r="CH115" s="625"/>
      <c r="CI115" s="625"/>
      <c r="CJ115" s="625"/>
      <c r="CK115" s="625"/>
      <c r="CL115" s="625"/>
      <c r="CM115" s="625"/>
      <c r="CN115" s="625"/>
      <c r="CO115" s="625"/>
      <c r="CP115" s="625"/>
      <c r="CQ115" s="625"/>
      <c r="CR115" s="625"/>
      <c r="CS115" s="625"/>
      <c r="CT115" s="625"/>
      <c r="CU115" s="625"/>
      <c r="CV115" s="625"/>
      <c r="CW115" s="625"/>
      <c r="CX115" s="625"/>
      <c r="CY115" s="625"/>
      <c r="CZ115" s="625"/>
      <c r="DA115" s="625"/>
      <c r="DB115" s="625"/>
      <c r="DC115" s="625"/>
      <c r="DD115" s="625"/>
      <c r="DE115" s="625"/>
      <c r="DF115" s="625"/>
      <c r="DG115" s="625"/>
      <c r="DH115" s="625"/>
      <c r="DI115" s="625"/>
      <c r="DJ115" s="625"/>
      <c r="DK115" s="625"/>
      <c r="DL115" s="625"/>
      <c r="DM115" s="625"/>
      <c r="DN115" s="625"/>
      <c r="DO115" s="625"/>
      <c r="DP115" s="625"/>
      <c r="DQ115" s="625"/>
      <c r="DR115" s="625"/>
      <c r="DS115" s="625"/>
      <c r="DT115" s="625"/>
      <c r="DU115" s="625"/>
      <c r="DV115" s="625"/>
      <c r="DW115" s="625"/>
      <c r="DX115" s="625"/>
      <c r="DY115" s="625"/>
      <c r="DZ115" s="625"/>
      <c r="EA115" s="625"/>
      <c r="EB115" s="625"/>
      <c r="EC115" s="625"/>
      <c r="ED115" s="625"/>
      <c r="EE115" s="625"/>
      <c r="EF115" s="625"/>
      <c r="EG115" s="625"/>
      <c r="EH115" s="625"/>
      <c r="EI115" s="625"/>
      <c r="EJ115" s="625"/>
      <c r="EK115" s="625"/>
      <c r="EL115" s="625"/>
      <c r="EM115" s="625"/>
      <c r="EN115" s="625"/>
      <c r="EO115" s="625"/>
      <c r="EP115" s="625"/>
      <c r="EQ115" s="625"/>
      <c r="ER115" s="625"/>
      <c r="ES115" s="625"/>
      <c r="ET115" s="625"/>
      <c r="EU115" s="625"/>
      <c r="EV115" s="625"/>
      <c r="EW115" s="625"/>
      <c r="EX115" s="625"/>
      <c r="EY115" s="625"/>
      <c r="EZ115" s="625"/>
      <c r="FA115" s="625"/>
      <c r="FB115" s="625"/>
      <c r="FC115" s="625"/>
      <c r="FD115" s="625"/>
      <c r="FE115" s="625"/>
      <c r="FF115" s="625"/>
      <c r="FG115" s="625"/>
      <c r="FH115" s="625"/>
      <c r="FI115" s="625"/>
      <c r="FJ115" s="625"/>
      <c r="FK115" s="625"/>
      <c r="FL115" s="625"/>
      <c r="FM115" s="625"/>
      <c r="FN115" s="625"/>
      <c r="FO115" s="625"/>
      <c r="FP115" s="625"/>
      <c r="FQ115" s="625"/>
      <c r="FR115" s="625"/>
      <c r="FS115" s="625"/>
      <c r="FT115" s="625"/>
      <c r="FU115" s="625"/>
      <c r="FV115" s="625"/>
      <c r="FW115" s="625"/>
      <c r="FX115" s="625"/>
      <c r="FY115" s="625"/>
      <c r="FZ115" s="625"/>
      <c r="GA115" s="625"/>
      <c r="GB115" s="625"/>
      <c r="GC115" s="625"/>
      <c r="GD115" s="625"/>
      <c r="GE115" s="625"/>
      <c r="GF115" s="625"/>
      <c r="GG115" s="625"/>
      <c r="GH115" s="625"/>
      <c r="GI115" s="625"/>
      <c r="GJ115" s="625"/>
      <c r="GK115" s="625"/>
      <c r="GL115" s="625"/>
      <c r="GM115" s="625"/>
      <c r="GN115" s="625"/>
      <c r="GO115" s="625"/>
      <c r="GP115" s="625"/>
      <c r="GQ115" s="625"/>
      <c r="GR115" s="625"/>
      <c r="GS115" s="625"/>
      <c r="GT115" s="625"/>
      <c r="GU115" s="625"/>
      <c r="GV115" s="625"/>
      <c r="GW115" s="625"/>
      <c r="GX115" s="625"/>
      <c r="GY115" s="625"/>
      <c r="GZ115" s="625"/>
      <c r="HA115" s="625"/>
      <c r="HB115" s="625"/>
      <c r="HC115" s="625"/>
      <c r="HD115" s="625"/>
      <c r="HE115" s="625"/>
      <c r="HF115" s="625"/>
      <c r="HG115" s="625"/>
      <c r="HH115" s="625"/>
      <c r="HI115" s="625"/>
      <c r="HJ115" s="625"/>
      <c r="HK115" s="625"/>
      <c r="HL115" s="625"/>
      <c r="HM115" s="625"/>
      <c r="HN115" s="625"/>
      <c r="HO115" s="625"/>
      <c r="HP115" s="625"/>
      <c r="HQ115" s="625"/>
      <c r="HR115" s="625"/>
      <c r="HS115" s="625"/>
      <c r="HT115" s="625"/>
      <c r="HU115" s="625"/>
    </row>
    <row r="116" spans="1:229" ht="46.5">
      <c r="A116" s="789">
        <v>13</v>
      </c>
      <c r="B116" s="789"/>
      <c r="C116" s="1093" t="s">
        <v>223</v>
      </c>
      <c r="D116" s="923" t="s">
        <v>260</v>
      </c>
      <c r="E116" s="924"/>
      <c r="F116" s="925">
        <v>2</v>
      </c>
      <c r="G116" s="926"/>
      <c r="H116" s="927"/>
      <c r="I116" s="928">
        <v>4</v>
      </c>
      <c r="J116" s="929">
        <v>120</v>
      </c>
      <c r="K116" s="930">
        <v>36</v>
      </c>
      <c r="L116" s="864">
        <v>27</v>
      </c>
      <c r="M116" s="931">
        <v>9</v>
      </c>
      <c r="N116" s="932"/>
      <c r="O116" s="933">
        <v>84</v>
      </c>
      <c r="P116" s="1054">
        <v>2</v>
      </c>
      <c r="Q116" s="1055"/>
      <c r="S116" s="934"/>
      <c r="T116" s="630"/>
      <c r="U116" s="627">
        <v>0.3333333333333333</v>
      </c>
      <c r="V116" s="625"/>
      <c r="W116" s="625"/>
      <c r="X116" s="625"/>
      <c r="Y116" s="625"/>
      <c r="Z116" s="625"/>
      <c r="AA116" s="625"/>
      <c r="AB116" s="625"/>
      <c r="AC116" s="625"/>
      <c r="AD116" s="625"/>
      <c r="AE116" s="625"/>
      <c r="AF116" s="625"/>
      <c r="AG116" s="625"/>
      <c r="AH116" s="625"/>
      <c r="AI116" s="625"/>
      <c r="AJ116" s="625"/>
      <c r="AK116" s="625"/>
      <c r="AL116" s="625"/>
      <c r="AM116" s="625"/>
      <c r="AN116" s="625"/>
      <c r="AO116" s="625"/>
      <c r="AP116" s="625"/>
      <c r="AQ116" s="625"/>
      <c r="AR116" s="625"/>
      <c r="AS116" s="625"/>
      <c r="AT116" s="625"/>
      <c r="AU116" s="625"/>
      <c r="AV116" s="625"/>
      <c r="AW116" s="625"/>
      <c r="AX116" s="2" t="s">
        <v>396</v>
      </c>
      <c r="AY116" s="1142" t="s">
        <v>307</v>
      </c>
      <c r="AZ116" s="1142" t="s">
        <v>38</v>
      </c>
      <c r="BA116" s="625"/>
      <c r="BB116" s="625"/>
      <c r="BC116" s="625"/>
      <c r="BD116" s="625"/>
      <c r="BE116" s="625"/>
      <c r="BF116" s="625"/>
      <c r="BG116" s="625"/>
      <c r="BH116" s="625"/>
      <c r="BI116" s="625"/>
      <c r="BJ116" s="625"/>
      <c r="BK116" s="625"/>
      <c r="BL116" s="625"/>
      <c r="BM116" s="625"/>
      <c r="BN116" s="625"/>
      <c r="BO116" s="625"/>
      <c r="BP116" s="625"/>
      <c r="BQ116" s="625"/>
      <c r="BR116" s="625"/>
      <c r="BS116" s="625"/>
      <c r="BT116" s="625"/>
      <c r="BU116" s="625"/>
      <c r="BV116" s="625"/>
      <c r="BW116" s="625"/>
      <c r="BX116" s="625"/>
      <c r="BY116" s="625"/>
      <c r="BZ116" s="625"/>
      <c r="CA116" s="625"/>
      <c r="CB116" s="625"/>
      <c r="CC116" s="625"/>
      <c r="CD116" s="625"/>
      <c r="CE116" s="625"/>
      <c r="CF116" s="625"/>
      <c r="CG116" s="625"/>
      <c r="CH116" s="625"/>
      <c r="CI116" s="625"/>
      <c r="CJ116" s="625"/>
      <c r="CK116" s="625"/>
      <c r="CL116" s="625"/>
      <c r="CM116" s="625"/>
      <c r="CN116" s="625"/>
      <c r="CO116" s="625"/>
      <c r="CP116" s="625"/>
      <c r="CQ116" s="625"/>
      <c r="CR116" s="625"/>
      <c r="CS116" s="625"/>
      <c r="CT116" s="625"/>
      <c r="CU116" s="625"/>
      <c r="CV116" s="625"/>
      <c r="CW116" s="625"/>
      <c r="CX116" s="625"/>
      <c r="CY116" s="625"/>
      <c r="CZ116" s="625"/>
      <c r="DA116" s="625"/>
      <c r="DB116" s="625"/>
      <c r="DC116" s="625"/>
      <c r="DD116" s="625"/>
      <c r="DE116" s="625"/>
      <c r="DF116" s="625"/>
      <c r="DG116" s="625"/>
      <c r="DH116" s="625"/>
      <c r="DI116" s="625"/>
      <c r="DJ116" s="625"/>
      <c r="DK116" s="625"/>
      <c r="DL116" s="625"/>
      <c r="DM116" s="625"/>
      <c r="DN116" s="625"/>
      <c r="DO116" s="625"/>
      <c r="DP116" s="625"/>
      <c r="DQ116" s="625"/>
      <c r="DR116" s="625"/>
      <c r="DS116" s="625"/>
      <c r="DT116" s="625"/>
      <c r="DU116" s="625"/>
      <c r="DV116" s="625"/>
      <c r="DW116" s="625"/>
      <c r="DX116" s="625"/>
      <c r="DY116" s="625"/>
      <c r="DZ116" s="625"/>
      <c r="EA116" s="625"/>
      <c r="EB116" s="625"/>
      <c r="EC116" s="625"/>
      <c r="ED116" s="625"/>
      <c r="EE116" s="625"/>
      <c r="EF116" s="625"/>
      <c r="EG116" s="625"/>
      <c r="EH116" s="625"/>
      <c r="EI116" s="625"/>
      <c r="EJ116" s="625"/>
      <c r="EK116" s="625"/>
      <c r="EL116" s="625"/>
      <c r="EM116" s="625"/>
      <c r="EN116" s="625"/>
      <c r="EO116" s="625"/>
      <c r="EP116" s="625"/>
      <c r="EQ116" s="625"/>
      <c r="ER116" s="625"/>
      <c r="ES116" s="625"/>
      <c r="ET116" s="625"/>
      <c r="EU116" s="625"/>
      <c r="EV116" s="625"/>
      <c r="EW116" s="625"/>
      <c r="EX116" s="625"/>
      <c r="EY116" s="625"/>
      <c r="EZ116" s="625"/>
      <c r="FA116" s="625"/>
      <c r="FB116" s="625"/>
      <c r="FC116" s="625"/>
      <c r="FD116" s="625"/>
      <c r="FE116" s="625"/>
      <c r="FF116" s="625"/>
      <c r="FG116" s="625"/>
      <c r="FH116" s="625"/>
      <c r="FI116" s="625"/>
      <c r="FJ116" s="625"/>
      <c r="FK116" s="625"/>
      <c r="FL116" s="625"/>
      <c r="FM116" s="625"/>
      <c r="FN116" s="625"/>
      <c r="FO116" s="625"/>
      <c r="FP116" s="625"/>
      <c r="FQ116" s="625"/>
      <c r="FR116" s="625"/>
      <c r="FS116" s="625"/>
      <c r="FT116" s="625"/>
      <c r="FU116" s="625"/>
      <c r="FV116" s="625"/>
      <c r="FW116" s="625"/>
      <c r="FX116" s="625"/>
      <c r="FY116" s="625"/>
      <c r="FZ116" s="625"/>
      <c r="GA116" s="625"/>
      <c r="GB116" s="625"/>
      <c r="GC116" s="625"/>
      <c r="GD116" s="625"/>
      <c r="GE116" s="625"/>
      <c r="GF116" s="625"/>
      <c r="GG116" s="625"/>
      <c r="GH116" s="625"/>
      <c r="GI116" s="625"/>
      <c r="GJ116" s="625"/>
      <c r="GK116" s="625"/>
      <c r="GL116" s="625"/>
      <c r="GM116" s="625"/>
      <c r="GN116" s="625"/>
      <c r="GO116" s="625"/>
      <c r="GP116" s="625"/>
      <c r="GQ116" s="625"/>
      <c r="GR116" s="625"/>
      <c r="GS116" s="625"/>
      <c r="GT116" s="625"/>
      <c r="GU116" s="625"/>
      <c r="GV116" s="625"/>
      <c r="GW116" s="625"/>
      <c r="GX116" s="625"/>
      <c r="GY116" s="625"/>
      <c r="GZ116" s="625"/>
      <c r="HA116" s="625"/>
      <c r="HB116" s="625"/>
      <c r="HC116" s="625"/>
      <c r="HD116" s="625"/>
      <c r="HE116" s="625"/>
      <c r="HF116" s="625"/>
      <c r="HG116" s="625"/>
      <c r="HH116" s="625"/>
      <c r="HI116" s="625"/>
      <c r="HJ116" s="625"/>
      <c r="HK116" s="625"/>
      <c r="HL116" s="625"/>
      <c r="HM116" s="625"/>
      <c r="HN116" s="625"/>
      <c r="HO116" s="625"/>
      <c r="HP116" s="625"/>
      <c r="HQ116" s="625"/>
      <c r="HR116" s="625"/>
      <c r="HS116" s="625"/>
      <c r="HT116" s="625"/>
      <c r="HU116" s="625"/>
    </row>
    <row r="117" spans="1:229" ht="62.25">
      <c r="A117" s="789">
        <v>7</v>
      </c>
      <c r="B117" s="789"/>
      <c r="C117" s="1091" t="s">
        <v>281</v>
      </c>
      <c r="D117" s="752" t="s">
        <v>328</v>
      </c>
      <c r="E117" s="687">
        <v>2</v>
      </c>
      <c r="F117" s="688"/>
      <c r="G117" s="688"/>
      <c r="H117" s="697"/>
      <c r="I117" s="686">
        <v>1.5</v>
      </c>
      <c r="J117" s="687">
        <v>45</v>
      </c>
      <c r="K117" s="688">
        <v>18</v>
      </c>
      <c r="L117" s="688">
        <v>9</v>
      </c>
      <c r="M117" s="688">
        <v>9</v>
      </c>
      <c r="N117" s="688"/>
      <c r="O117" s="689">
        <v>27</v>
      </c>
      <c r="P117" s="1058">
        <v>1</v>
      </c>
      <c r="Q117" s="1059"/>
      <c r="S117" s="700"/>
      <c r="T117" s="694"/>
      <c r="U117" s="695">
        <v>0.4</v>
      </c>
      <c r="V117" s="696"/>
      <c r="W117" s="696"/>
      <c r="X117" s="696"/>
      <c r="Y117" s="1008">
        <v>22.5</v>
      </c>
      <c r="Z117" s="696"/>
      <c r="AA117" s="696"/>
      <c r="AB117" s="696"/>
      <c r="AC117" s="696"/>
      <c r="AD117" s="696"/>
      <c r="AE117" s="696"/>
      <c r="AF117" s="696"/>
      <c r="AG117" s="696"/>
      <c r="AH117" s="696"/>
      <c r="AI117" s="696"/>
      <c r="AJ117" s="696"/>
      <c r="AK117" s="696"/>
      <c r="AL117" s="696"/>
      <c r="AM117" s="696"/>
      <c r="AN117" s="696"/>
      <c r="AO117" s="696"/>
      <c r="AP117" s="696"/>
      <c r="AQ117" s="696"/>
      <c r="AR117" s="696"/>
      <c r="AS117" s="696"/>
      <c r="AT117" s="696"/>
      <c r="AU117" s="696"/>
      <c r="AV117" s="696"/>
      <c r="AW117" s="696"/>
      <c r="AX117" s="693" t="s">
        <v>390</v>
      </c>
      <c r="AY117" s="1142" t="s">
        <v>307</v>
      </c>
      <c r="AZ117" s="693" t="s">
        <v>385</v>
      </c>
      <c r="BA117" s="696"/>
      <c r="BB117" s="696"/>
      <c r="BC117" s="696"/>
      <c r="BD117" s="696"/>
      <c r="BE117" s="696"/>
      <c r="BF117" s="696"/>
      <c r="BG117" s="696"/>
      <c r="BH117" s="696"/>
      <c r="BI117" s="696"/>
      <c r="BJ117" s="696"/>
      <c r="BK117" s="696"/>
      <c r="BL117" s="696"/>
      <c r="BM117" s="696"/>
      <c r="BN117" s="696"/>
      <c r="BO117" s="696"/>
      <c r="BP117" s="696"/>
      <c r="BQ117" s="696"/>
      <c r="BR117" s="696"/>
      <c r="BS117" s="696"/>
      <c r="BT117" s="696"/>
      <c r="BU117" s="696"/>
      <c r="BV117" s="696"/>
      <c r="BW117" s="696"/>
      <c r="BX117" s="696"/>
      <c r="BY117" s="696"/>
      <c r="BZ117" s="696"/>
      <c r="CA117" s="696"/>
      <c r="CB117" s="696"/>
      <c r="CC117" s="696"/>
      <c r="CD117" s="696"/>
      <c r="CE117" s="696"/>
      <c r="CF117" s="696"/>
      <c r="CG117" s="696"/>
      <c r="CH117" s="696"/>
      <c r="CI117" s="696"/>
      <c r="CJ117" s="696"/>
      <c r="CK117" s="696"/>
      <c r="CL117" s="696"/>
      <c r="CM117" s="696"/>
      <c r="CN117" s="696"/>
      <c r="CO117" s="696"/>
      <c r="CP117" s="696"/>
      <c r="CQ117" s="696"/>
      <c r="CR117" s="696"/>
      <c r="CS117" s="696"/>
      <c r="CT117" s="696"/>
      <c r="CU117" s="696"/>
      <c r="CV117" s="696"/>
      <c r="CW117" s="696"/>
      <c r="CX117" s="696"/>
      <c r="CY117" s="696"/>
      <c r="CZ117" s="696"/>
      <c r="DA117" s="696"/>
      <c r="DB117" s="696"/>
      <c r="DC117" s="696"/>
      <c r="DD117" s="696"/>
      <c r="DE117" s="696"/>
      <c r="DF117" s="696"/>
      <c r="DG117" s="696"/>
      <c r="DH117" s="696"/>
      <c r="DI117" s="696"/>
      <c r="DJ117" s="696"/>
      <c r="DK117" s="696"/>
      <c r="DL117" s="696"/>
      <c r="DM117" s="696"/>
      <c r="DN117" s="696"/>
      <c r="DO117" s="696"/>
      <c r="DP117" s="696"/>
      <c r="DQ117" s="696"/>
      <c r="DR117" s="696"/>
      <c r="DS117" s="696"/>
      <c r="DT117" s="696"/>
      <c r="DU117" s="696"/>
      <c r="DV117" s="696"/>
      <c r="DW117" s="696"/>
      <c r="DX117" s="696"/>
      <c r="DY117" s="696"/>
      <c r="DZ117" s="696"/>
      <c r="EA117" s="696"/>
      <c r="EB117" s="696"/>
      <c r="EC117" s="696"/>
      <c r="ED117" s="696"/>
      <c r="EE117" s="696"/>
      <c r="EF117" s="696"/>
      <c r="EG117" s="696"/>
      <c r="EH117" s="696"/>
      <c r="EI117" s="696"/>
      <c r="EJ117" s="696"/>
      <c r="EK117" s="696"/>
      <c r="EL117" s="696"/>
      <c r="EM117" s="696"/>
      <c r="EN117" s="696"/>
      <c r="EO117" s="696"/>
      <c r="EP117" s="696"/>
      <c r="EQ117" s="696"/>
      <c r="ER117" s="696"/>
      <c r="ES117" s="696"/>
      <c r="ET117" s="696"/>
      <c r="EU117" s="696"/>
      <c r="EV117" s="696"/>
      <c r="EW117" s="696"/>
      <c r="EX117" s="696"/>
      <c r="EY117" s="696"/>
      <c r="EZ117" s="696"/>
      <c r="FA117" s="696"/>
      <c r="FB117" s="696"/>
      <c r="FC117" s="696"/>
      <c r="FD117" s="696"/>
      <c r="FE117" s="696"/>
      <c r="FF117" s="696"/>
      <c r="FG117" s="696"/>
      <c r="FH117" s="696"/>
      <c r="FI117" s="696"/>
      <c r="FJ117" s="696"/>
      <c r="FK117" s="696"/>
      <c r="FL117" s="696"/>
      <c r="FM117" s="696"/>
      <c r="FN117" s="696"/>
      <c r="FO117" s="696"/>
      <c r="FP117" s="696"/>
      <c r="FQ117" s="696"/>
      <c r="FR117" s="696"/>
      <c r="FS117" s="696"/>
      <c r="FT117" s="696"/>
      <c r="FU117" s="696"/>
      <c r="FV117" s="696"/>
      <c r="FW117" s="696"/>
      <c r="FX117" s="696"/>
      <c r="FY117" s="696"/>
      <c r="FZ117" s="696"/>
      <c r="GA117" s="696"/>
      <c r="GB117" s="696"/>
      <c r="GC117" s="696"/>
      <c r="GD117" s="696"/>
      <c r="GE117" s="696"/>
      <c r="GF117" s="696"/>
      <c r="GG117" s="696"/>
      <c r="GH117" s="696"/>
      <c r="GI117" s="696"/>
      <c r="GJ117" s="696"/>
      <c r="GK117" s="696"/>
      <c r="GL117" s="696"/>
      <c r="GM117" s="696"/>
      <c r="GN117" s="696"/>
      <c r="GO117" s="696"/>
      <c r="GP117" s="696"/>
      <c r="GQ117" s="696"/>
      <c r="GR117" s="696"/>
      <c r="GS117" s="696"/>
      <c r="GT117" s="696"/>
      <c r="GU117" s="696"/>
      <c r="GV117" s="696"/>
      <c r="GW117" s="696"/>
      <c r="GX117" s="696"/>
      <c r="GY117" s="696"/>
      <c r="GZ117" s="696"/>
      <c r="HA117" s="696"/>
      <c r="HB117" s="696"/>
      <c r="HC117" s="696"/>
      <c r="HD117" s="696"/>
      <c r="HE117" s="696"/>
      <c r="HF117" s="696"/>
      <c r="HG117" s="696"/>
      <c r="HH117" s="696"/>
      <c r="HI117" s="696"/>
      <c r="HJ117" s="696"/>
      <c r="HK117" s="696"/>
      <c r="HL117" s="696"/>
      <c r="HM117" s="696"/>
      <c r="HN117" s="696"/>
      <c r="HO117" s="696"/>
      <c r="HP117" s="696"/>
      <c r="HQ117" s="696"/>
      <c r="HR117" s="696"/>
      <c r="HS117" s="696"/>
      <c r="HT117" s="696"/>
      <c r="HU117" s="696"/>
    </row>
    <row r="118" spans="1:229" ht="30.75">
      <c r="A118" s="789">
        <v>14</v>
      </c>
      <c r="B118" s="789"/>
      <c r="C118" s="1091" t="s">
        <v>244</v>
      </c>
      <c r="D118" s="755" t="s">
        <v>276</v>
      </c>
      <c r="E118" s="687"/>
      <c r="F118" s="688">
        <v>2</v>
      </c>
      <c r="G118" s="688"/>
      <c r="H118" s="785"/>
      <c r="I118" s="637">
        <v>4</v>
      </c>
      <c r="J118" s="967">
        <v>120</v>
      </c>
      <c r="K118" s="968">
        <v>36</v>
      </c>
      <c r="L118" s="968">
        <v>18</v>
      </c>
      <c r="M118" s="968"/>
      <c r="N118" s="968">
        <v>18</v>
      </c>
      <c r="O118" s="969">
        <v>54</v>
      </c>
      <c r="P118" s="1062">
        <v>2</v>
      </c>
      <c r="Q118" s="1063"/>
      <c r="S118" s="700"/>
      <c r="T118" s="694"/>
      <c r="U118" s="695">
        <v>0.3</v>
      </c>
      <c r="V118" s="696"/>
      <c r="W118" s="696"/>
      <c r="X118" s="696"/>
      <c r="Y118" s="696"/>
      <c r="Z118" s="696"/>
      <c r="AA118" s="696"/>
      <c r="AB118" s="696"/>
      <c r="AC118" s="696"/>
      <c r="AD118" s="696"/>
      <c r="AE118" s="696"/>
      <c r="AF118" s="696"/>
      <c r="AG118" s="696"/>
      <c r="AH118" s="696"/>
      <c r="AI118" s="696"/>
      <c r="AJ118" s="696"/>
      <c r="AK118" s="696"/>
      <c r="AL118" s="696"/>
      <c r="AM118" s="696"/>
      <c r="AN118" s="696"/>
      <c r="AO118" s="696"/>
      <c r="AP118" s="696"/>
      <c r="AQ118" s="696"/>
      <c r="AR118" s="696"/>
      <c r="AS118" s="696"/>
      <c r="AT118" s="696"/>
      <c r="AU118" s="696"/>
      <c r="AV118" s="696"/>
      <c r="AW118" s="696"/>
      <c r="AX118" s="693" t="s">
        <v>390</v>
      </c>
      <c r="AY118" s="1142" t="s">
        <v>307</v>
      </c>
      <c r="AZ118" s="693" t="s">
        <v>38</v>
      </c>
      <c r="BA118" s="696"/>
      <c r="BB118" s="696"/>
      <c r="BC118" s="696"/>
      <c r="BD118" s="696"/>
      <c r="BE118" s="696"/>
      <c r="BF118" s="696"/>
      <c r="BG118" s="696"/>
      <c r="BH118" s="696"/>
      <c r="BI118" s="696"/>
      <c r="BJ118" s="696"/>
      <c r="BK118" s="696"/>
      <c r="BL118" s="696"/>
      <c r="BM118" s="696"/>
      <c r="BN118" s="696"/>
      <c r="BO118" s="696"/>
      <c r="BP118" s="696"/>
      <c r="BQ118" s="696"/>
      <c r="BR118" s="696"/>
      <c r="BS118" s="696"/>
      <c r="BT118" s="696"/>
      <c r="BU118" s="696"/>
      <c r="BV118" s="696"/>
      <c r="BW118" s="696"/>
      <c r="BX118" s="696"/>
      <c r="BY118" s="696"/>
      <c r="BZ118" s="696"/>
      <c r="CA118" s="696"/>
      <c r="CB118" s="696"/>
      <c r="CC118" s="696"/>
      <c r="CD118" s="696"/>
      <c r="CE118" s="696"/>
      <c r="CF118" s="696"/>
      <c r="CG118" s="696"/>
      <c r="CH118" s="696"/>
      <c r="CI118" s="696"/>
      <c r="CJ118" s="696"/>
      <c r="CK118" s="696"/>
      <c r="CL118" s="696"/>
      <c r="CM118" s="696"/>
      <c r="CN118" s="696"/>
      <c r="CO118" s="696"/>
      <c r="CP118" s="696"/>
      <c r="CQ118" s="696"/>
      <c r="CR118" s="696"/>
      <c r="CS118" s="696"/>
      <c r="CT118" s="696"/>
      <c r="CU118" s="696"/>
      <c r="CV118" s="696"/>
      <c r="CW118" s="696"/>
      <c r="CX118" s="696"/>
      <c r="CY118" s="696"/>
      <c r="CZ118" s="696"/>
      <c r="DA118" s="696"/>
      <c r="DB118" s="696"/>
      <c r="DC118" s="696"/>
      <c r="DD118" s="696"/>
      <c r="DE118" s="696"/>
      <c r="DF118" s="696"/>
      <c r="DG118" s="696"/>
      <c r="DH118" s="696"/>
      <c r="DI118" s="696"/>
      <c r="DJ118" s="696"/>
      <c r="DK118" s="696"/>
      <c r="DL118" s="696"/>
      <c r="DM118" s="696"/>
      <c r="DN118" s="696"/>
      <c r="DO118" s="696"/>
      <c r="DP118" s="696"/>
      <c r="DQ118" s="696"/>
      <c r="DR118" s="696"/>
      <c r="DS118" s="696"/>
      <c r="DT118" s="696"/>
      <c r="DU118" s="696"/>
      <c r="DV118" s="696"/>
      <c r="DW118" s="696"/>
      <c r="DX118" s="696"/>
      <c r="DY118" s="696"/>
      <c r="DZ118" s="696"/>
      <c r="EA118" s="696"/>
      <c r="EB118" s="696"/>
      <c r="EC118" s="696"/>
      <c r="ED118" s="696"/>
      <c r="EE118" s="696"/>
      <c r="EF118" s="696"/>
      <c r="EG118" s="696"/>
      <c r="EH118" s="696"/>
      <c r="EI118" s="696"/>
      <c r="EJ118" s="696"/>
      <c r="EK118" s="696"/>
      <c r="EL118" s="696"/>
      <c r="EM118" s="696"/>
      <c r="EN118" s="696"/>
      <c r="EO118" s="696"/>
      <c r="EP118" s="696"/>
      <c r="EQ118" s="696"/>
      <c r="ER118" s="696"/>
      <c r="ES118" s="696"/>
      <c r="ET118" s="696"/>
      <c r="EU118" s="696"/>
      <c r="EV118" s="696"/>
      <c r="EW118" s="696"/>
      <c r="EX118" s="696"/>
      <c r="EY118" s="696"/>
      <c r="EZ118" s="696"/>
      <c r="FA118" s="696"/>
      <c r="FB118" s="696"/>
      <c r="FC118" s="696"/>
      <c r="FD118" s="696"/>
      <c r="FE118" s="696"/>
      <c r="FF118" s="696"/>
      <c r="FG118" s="696"/>
      <c r="FH118" s="696"/>
      <c r="FI118" s="696"/>
      <c r="FJ118" s="696"/>
      <c r="FK118" s="696"/>
      <c r="FL118" s="696"/>
      <c r="FM118" s="696"/>
      <c r="FN118" s="696"/>
      <c r="FO118" s="696"/>
      <c r="FP118" s="696"/>
      <c r="FQ118" s="696"/>
      <c r="FR118" s="696"/>
      <c r="FS118" s="696"/>
      <c r="FT118" s="696"/>
      <c r="FU118" s="696"/>
      <c r="FV118" s="696"/>
      <c r="FW118" s="696"/>
      <c r="FX118" s="696"/>
      <c r="FY118" s="696"/>
      <c r="FZ118" s="696"/>
      <c r="GA118" s="696"/>
      <c r="GB118" s="696"/>
      <c r="GC118" s="696"/>
      <c r="GD118" s="696"/>
      <c r="GE118" s="696"/>
      <c r="GF118" s="696"/>
      <c r="GG118" s="696"/>
      <c r="GH118" s="696"/>
      <c r="GI118" s="696"/>
      <c r="GJ118" s="696"/>
      <c r="GK118" s="696"/>
      <c r="GL118" s="696"/>
      <c r="GM118" s="696"/>
      <c r="GN118" s="696"/>
      <c r="GO118" s="696"/>
      <c r="GP118" s="696"/>
      <c r="GQ118" s="696"/>
      <c r="GR118" s="696"/>
      <c r="GS118" s="696"/>
      <c r="GT118" s="696"/>
      <c r="GU118" s="696"/>
      <c r="GV118" s="696"/>
      <c r="GW118" s="696"/>
      <c r="GX118" s="696"/>
      <c r="GY118" s="696"/>
      <c r="GZ118" s="696"/>
      <c r="HA118" s="696"/>
      <c r="HB118" s="696"/>
      <c r="HC118" s="696"/>
      <c r="HD118" s="696"/>
      <c r="HE118" s="696"/>
      <c r="HF118" s="696"/>
      <c r="HG118" s="696"/>
      <c r="HH118" s="696"/>
      <c r="HI118" s="696"/>
      <c r="HJ118" s="696"/>
      <c r="HK118" s="696"/>
      <c r="HL118" s="696"/>
      <c r="HM118" s="696"/>
      <c r="HN118" s="696"/>
      <c r="HO118" s="696"/>
      <c r="HP118" s="696"/>
      <c r="HQ118" s="696"/>
      <c r="HR118" s="696"/>
      <c r="HS118" s="696"/>
      <c r="HT118" s="696"/>
      <c r="HU118" s="696"/>
    </row>
    <row r="119" spans="1:229" ht="15">
      <c r="A119" s="789">
        <v>8</v>
      </c>
      <c r="B119" s="789"/>
      <c r="C119" s="1091" t="s">
        <v>309</v>
      </c>
      <c r="D119" s="754" t="s">
        <v>267</v>
      </c>
      <c r="E119" s="687">
        <v>2</v>
      </c>
      <c r="F119" s="688"/>
      <c r="G119" s="688"/>
      <c r="H119" s="785"/>
      <c r="I119" s="1003">
        <v>1.5</v>
      </c>
      <c r="J119" s="687">
        <v>45</v>
      </c>
      <c r="K119" s="688">
        <v>18</v>
      </c>
      <c r="L119" s="688">
        <v>9</v>
      </c>
      <c r="M119" s="688"/>
      <c r="N119" s="688">
        <v>9</v>
      </c>
      <c r="O119" s="689">
        <v>48</v>
      </c>
      <c r="P119" s="1066">
        <v>1</v>
      </c>
      <c r="Q119" s="1067"/>
      <c r="S119" s="700"/>
      <c r="T119" s="694"/>
      <c r="U119" s="695">
        <v>0.4</v>
      </c>
      <c r="V119" s="696"/>
      <c r="W119" s="696"/>
      <c r="X119" s="696"/>
      <c r="Y119" s="696"/>
      <c r="Z119" s="696"/>
      <c r="AA119" s="696"/>
      <c r="AB119" s="696"/>
      <c r="AC119" s="696"/>
      <c r="AD119" s="696"/>
      <c r="AE119" s="696"/>
      <c r="AF119" s="696"/>
      <c r="AG119" s="696"/>
      <c r="AH119" s="696"/>
      <c r="AI119" s="696"/>
      <c r="AJ119" s="696"/>
      <c r="AK119" s="696"/>
      <c r="AL119" s="696"/>
      <c r="AM119" s="696"/>
      <c r="AN119" s="696"/>
      <c r="AO119" s="696"/>
      <c r="AP119" s="696"/>
      <c r="AQ119" s="696"/>
      <c r="AR119" s="696"/>
      <c r="AS119" s="696"/>
      <c r="AT119" s="696"/>
      <c r="AU119" s="696"/>
      <c r="AV119" s="696"/>
      <c r="AW119" s="696"/>
      <c r="AX119" s="693" t="s">
        <v>390</v>
      </c>
      <c r="AY119" s="1142" t="s">
        <v>307</v>
      </c>
      <c r="AZ119" s="693" t="s">
        <v>385</v>
      </c>
      <c r="BA119" s="696"/>
      <c r="BB119" s="696"/>
      <c r="BC119" s="696"/>
      <c r="BD119" s="696"/>
      <c r="BE119" s="696"/>
      <c r="BF119" s="696"/>
      <c r="BG119" s="696"/>
      <c r="BH119" s="696"/>
      <c r="BI119" s="696"/>
      <c r="BJ119" s="696"/>
      <c r="BK119" s="696"/>
      <c r="BL119" s="696"/>
      <c r="BM119" s="696"/>
      <c r="BN119" s="696"/>
      <c r="BO119" s="696"/>
      <c r="BP119" s="696"/>
      <c r="BQ119" s="696"/>
      <c r="BR119" s="696"/>
      <c r="BS119" s="696"/>
      <c r="BT119" s="696"/>
      <c r="BU119" s="696"/>
      <c r="BV119" s="696"/>
      <c r="BW119" s="696"/>
      <c r="BX119" s="696"/>
      <c r="BY119" s="696"/>
      <c r="BZ119" s="696"/>
      <c r="CA119" s="696"/>
      <c r="CB119" s="696"/>
      <c r="CC119" s="696"/>
      <c r="CD119" s="696"/>
      <c r="CE119" s="696"/>
      <c r="CF119" s="696"/>
      <c r="CG119" s="696"/>
      <c r="CH119" s="696"/>
      <c r="CI119" s="696"/>
      <c r="CJ119" s="696"/>
      <c r="CK119" s="696"/>
      <c r="CL119" s="696"/>
      <c r="CM119" s="696"/>
      <c r="CN119" s="696"/>
      <c r="CO119" s="696"/>
      <c r="CP119" s="696"/>
      <c r="CQ119" s="696"/>
      <c r="CR119" s="696"/>
      <c r="CS119" s="696"/>
      <c r="CT119" s="696"/>
      <c r="CU119" s="696"/>
      <c r="CV119" s="696"/>
      <c r="CW119" s="696"/>
      <c r="CX119" s="696"/>
      <c r="CY119" s="696"/>
      <c r="CZ119" s="696"/>
      <c r="DA119" s="696"/>
      <c r="DB119" s="696"/>
      <c r="DC119" s="696"/>
      <c r="DD119" s="696"/>
      <c r="DE119" s="696"/>
      <c r="DF119" s="696"/>
      <c r="DG119" s="696"/>
      <c r="DH119" s="696"/>
      <c r="DI119" s="696"/>
      <c r="DJ119" s="696"/>
      <c r="DK119" s="696"/>
      <c r="DL119" s="696"/>
      <c r="DM119" s="696"/>
      <c r="DN119" s="696"/>
      <c r="DO119" s="696"/>
      <c r="DP119" s="696"/>
      <c r="DQ119" s="696"/>
      <c r="DR119" s="696"/>
      <c r="DS119" s="696"/>
      <c r="DT119" s="696"/>
      <c r="DU119" s="696"/>
      <c r="DV119" s="696"/>
      <c r="DW119" s="696"/>
      <c r="DX119" s="696"/>
      <c r="DY119" s="696"/>
      <c r="DZ119" s="696"/>
      <c r="EA119" s="696"/>
      <c r="EB119" s="696"/>
      <c r="EC119" s="696"/>
      <c r="ED119" s="696"/>
      <c r="EE119" s="696"/>
      <c r="EF119" s="696"/>
      <c r="EG119" s="696"/>
      <c r="EH119" s="696"/>
      <c r="EI119" s="696"/>
      <c r="EJ119" s="696"/>
      <c r="EK119" s="696"/>
      <c r="EL119" s="696"/>
      <c r="EM119" s="696"/>
      <c r="EN119" s="696"/>
      <c r="EO119" s="696"/>
      <c r="EP119" s="696"/>
      <c r="EQ119" s="696"/>
      <c r="ER119" s="696"/>
      <c r="ES119" s="696"/>
      <c r="ET119" s="696"/>
      <c r="EU119" s="696"/>
      <c r="EV119" s="696"/>
      <c r="EW119" s="696"/>
      <c r="EX119" s="696"/>
      <c r="EY119" s="696"/>
      <c r="EZ119" s="696"/>
      <c r="FA119" s="696"/>
      <c r="FB119" s="696"/>
      <c r="FC119" s="696"/>
      <c r="FD119" s="696"/>
      <c r="FE119" s="696"/>
      <c r="FF119" s="696"/>
      <c r="FG119" s="696"/>
      <c r="FH119" s="696"/>
      <c r="FI119" s="696"/>
      <c r="FJ119" s="696"/>
      <c r="FK119" s="696"/>
      <c r="FL119" s="696"/>
      <c r="FM119" s="696"/>
      <c r="FN119" s="696"/>
      <c r="FO119" s="696"/>
      <c r="FP119" s="696"/>
      <c r="FQ119" s="696"/>
      <c r="FR119" s="696"/>
      <c r="FS119" s="696"/>
      <c r="FT119" s="696"/>
      <c r="FU119" s="696"/>
      <c r="FV119" s="696"/>
      <c r="FW119" s="696"/>
      <c r="FX119" s="696"/>
      <c r="FY119" s="696"/>
      <c r="FZ119" s="696"/>
      <c r="GA119" s="696"/>
      <c r="GB119" s="696"/>
      <c r="GC119" s="696"/>
      <c r="GD119" s="696"/>
      <c r="GE119" s="696"/>
      <c r="GF119" s="696"/>
      <c r="GG119" s="696"/>
      <c r="GH119" s="696"/>
      <c r="GI119" s="696"/>
      <c r="GJ119" s="696"/>
      <c r="GK119" s="696"/>
      <c r="GL119" s="696"/>
      <c r="GM119" s="696"/>
      <c r="GN119" s="696"/>
      <c r="GO119" s="696"/>
      <c r="GP119" s="696"/>
      <c r="GQ119" s="696"/>
      <c r="GR119" s="696"/>
      <c r="GS119" s="696"/>
      <c r="GT119" s="696"/>
      <c r="GU119" s="696"/>
      <c r="GV119" s="696"/>
      <c r="GW119" s="696"/>
      <c r="GX119" s="696"/>
      <c r="GY119" s="696"/>
      <c r="GZ119" s="696"/>
      <c r="HA119" s="696"/>
      <c r="HB119" s="696"/>
      <c r="HC119" s="696"/>
      <c r="HD119" s="696"/>
      <c r="HE119" s="696"/>
      <c r="HF119" s="696"/>
      <c r="HG119" s="696"/>
      <c r="HH119" s="696"/>
      <c r="HI119" s="696"/>
      <c r="HJ119" s="696"/>
      <c r="HK119" s="696"/>
      <c r="HL119" s="696"/>
      <c r="HM119" s="696"/>
      <c r="HN119" s="696"/>
      <c r="HO119" s="696"/>
      <c r="HP119" s="696"/>
      <c r="HQ119" s="696"/>
      <c r="HR119" s="696"/>
      <c r="HS119" s="696"/>
      <c r="HT119" s="696"/>
      <c r="HU119" s="696"/>
    </row>
    <row r="120" spans="1:229" ht="15">
      <c r="A120" s="789">
        <v>8</v>
      </c>
      <c r="B120" s="789"/>
      <c r="C120" s="1091" t="s">
        <v>310</v>
      </c>
      <c r="D120" s="754" t="s">
        <v>268</v>
      </c>
      <c r="E120" s="687"/>
      <c r="F120" s="688"/>
      <c r="G120" s="688">
        <v>2</v>
      </c>
      <c r="H120" s="785"/>
      <c r="I120" s="686">
        <v>1.5</v>
      </c>
      <c r="J120" s="687">
        <v>45</v>
      </c>
      <c r="K120" s="688">
        <v>18</v>
      </c>
      <c r="L120" s="688"/>
      <c r="M120" s="688"/>
      <c r="N120" s="688">
        <v>18</v>
      </c>
      <c r="O120" s="689">
        <v>21</v>
      </c>
      <c r="P120" s="1068">
        <v>1</v>
      </c>
      <c r="Q120" s="1069"/>
      <c r="S120" s="700"/>
      <c r="T120" s="694"/>
      <c r="U120" s="695">
        <v>0.4</v>
      </c>
      <c r="V120" s="696"/>
      <c r="W120" s="696"/>
      <c r="X120" s="696"/>
      <c r="Y120" s="696"/>
      <c r="Z120" s="696"/>
      <c r="AA120" s="696"/>
      <c r="AB120" s="696"/>
      <c r="AC120" s="696"/>
      <c r="AD120" s="696"/>
      <c r="AE120" s="696"/>
      <c r="AF120" s="696"/>
      <c r="AG120" s="696"/>
      <c r="AH120" s="696"/>
      <c r="AI120" s="696"/>
      <c r="AJ120" s="696"/>
      <c r="AK120" s="696"/>
      <c r="AL120" s="696"/>
      <c r="AM120" s="696"/>
      <c r="AN120" s="696"/>
      <c r="AO120" s="696"/>
      <c r="AP120" s="696"/>
      <c r="AQ120" s="696"/>
      <c r="AR120" s="696"/>
      <c r="AS120" s="696"/>
      <c r="AT120" s="696"/>
      <c r="AU120" s="696"/>
      <c r="AV120" s="696"/>
      <c r="AW120" s="696"/>
      <c r="AX120" s="693" t="s">
        <v>390</v>
      </c>
      <c r="AY120" s="1142" t="s">
        <v>307</v>
      </c>
      <c r="AZ120" s="693" t="s">
        <v>398</v>
      </c>
      <c r="BA120" s="696"/>
      <c r="BB120" s="696"/>
      <c r="BC120" s="696"/>
      <c r="BD120" s="696"/>
      <c r="BE120" s="696"/>
      <c r="BF120" s="696"/>
      <c r="BG120" s="696"/>
      <c r="BH120" s="696"/>
      <c r="BI120" s="696"/>
      <c r="BJ120" s="696"/>
      <c r="BK120" s="696"/>
      <c r="BL120" s="696"/>
      <c r="BM120" s="696"/>
      <c r="BN120" s="696"/>
      <c r="BO120" s="696"/>
      <c r="BP120" s="696"/>
      <c r="BQ120" s="696"/>
      <c r="BR120" s="696"/>
      <c r="BS120" s="696"/>
      <c r="BT120" s="696"/>
      <c r="BU120" s="696"/>
      <c r="BV120" s="696"/>
      <c r="BW120" s="696"/>
      <c r="BX120" s="696"/>
      <c r="BY120" s="696"/>
      <c r="BZ120" s="696"/>
      <c r="CA120" s="696"/>
      <c r="CB120" s="696"/>
      <c r="CC120" s="696"/>
      <c r="CD120" s="696"/>
      <c r="CE120" s="696"/>
      <c r="CF120" s="696"/>
      <c r="CG120" s="696"/>
      <c r="CH120" s="696"/>
      <c r="CI120" s="696"/>
      <c r="CJ120" s="696"/>
      <c r="CK120" s="696"/>
      <c r="CL120" s="696"/>
      <c r="CM120" s="696"/>
      <c r="CN120" s="696"/>
      <c r="CO120" s="696"/>
      <c r="CP120" s="696"/>
      <c r="CQ120" s="696"/>
      <c r="CR120" s="696"/>
      <c r="CS120" s="696"/>
      <c r="CT120" s="696"/>
      <c r="CU120" s="696"/>
      <c r="CV120" s="696"/>
      <c r="CW120" s="696"/>
      <c r="CX120" s="696"/>
      <c r="CY120" s="696"/>
      <c r="CZ120" s="696"/>
      <c r="DA120" s="696"/>
      <c r="DB120" s="696"/>
      <c r="DC120" s="696"/>
      <c r="DD120" s="696"/>
      <c r="DE120" s="696"/>
      <c r="DF120" s="696"/>
      <c r="DG120" s="696"/>
      <c r="DH120" s="696"/>
      <c r="DI120" s="696"/>
      <c r="DJ120" s="696"/>
      <c r="DK120" s="696"/>
      <c r="DL120" s="696"/>
      <c r="DM120" s="696"/>
      <c r="DN120" s="696"/>
      <c r="DO120" s="696"/>
      <c r="DP120" s="696"/>
      <c r="DQ120" s="696"/>
      <c r="DR120" s="696"/>
      <c r="DS120" s="696"/>
      <c r="DT120" s="696"/>
      <c r="DU120" s="696"/>
      <c r="DV120" s="696"/>
      <c r="DW120" s="696"/>
      <c r="DX120" s="696"/>
      <c r="DY120" s="696"/>
      <c r="DZ120" s="696"/>
      <c r="EA120" s="696"/>
      <c r="EB120" s="696"/>
      <c r="EC120" s="696"/>
      <c r="ED120" s="696"/>
      <c r="EE120" s="696"/>
      <c r="EF120" s="696"/>
      <c r="EG120" s="696"/>
      <c r="EH120" s="696"/>
      <c r="EI120" s="696"/>
      <c r="EJ120" s="696"/>
      <c r="EK120" s="696"/>
      <c r="EL120" s="696"/>
      <c r="EM120" s="696"/>
      <c r="EN120" s="696"/>
      <c r="EO120" s="696"/>
      <c r="EP120" s="696"/>
      <c r="EQ120" s="696"/>
      <c r="ER120" s="696"/>
      <c r="ES120" s="696"/>
      <c r="ET120" s="696"/>
      <c r="EU120" s="696"/>
      <c r="EV120" s="696"/>
      <c r="EW120" s="696"/>
      <c r="EX120" s="696"/>
      <c r="EY120" s="696"/>
      <c r="EZ120" s="696"/>
      <c r="FA120" s="696"/>
      <c r="FB120" s="696"/>
      <c r="FC120" s="696"/>
      <c r="FD120" s="696"/>
      <c r="FE120" s="696"/>
      <c r="FF120" s="696"/>
      <c r="FG120" s="696"/>
      <c r="FH120" s="696"/>
      <c r="FI120" s="696"/>
      <c r="FJ120" s="696"/>
      <c r="FK120" s="696"/>
      <c r="FL120" s="696"/>
      <c r="FM120" s="696"/>
      <c r="FN120" s="696"/>
      <c r="FO120" s="696"/>
      <c r="FP120" s="696"/>
      <c r="FQ120" s="696"/>
      <c r="FR120" s="696"/>
      <c r="FS120" s="696"/>
      <c r="FT120" s="696"/>
      <c r="FU120" s="696"/>
      <c r="FV120" s="696"/>
      <c r="FW120" s="696"/>
      <c r="FX120" s="696"/>
      <c r="FY120" s="696"/>
      <c r="FZ120" s="696"/>
      <c r="GA120" s="696"/>
      <c r="GB120" s="696"/>
      <c r="GC120" s="696"/>
      <c r="GD120" s="696"/>
      <c r="GE120" s="696"/>
      <c r="GF120" s="696"/>
      <c r="GG120" s="696"/>
      <c r="GH120" s="696"/>
      <c r="GI120" s="696"/>
      <c r="GJ120" s="696"/>
      <c r="GK120" s="696"/>
      <c r="GL120" s="696"/>
      <c r="GM120" s="696"/>
      <c r="GN120" s="696"/>
      <c r="GO120" s="696"/>
      <c r="GP120" s="696"/>
      <c r="GQ120" s="696"/>
      <c r="GR120" s="696"/>
      <c r="GS120" s="696"/>
      <c r="GT120" s="696"/>
      <c r="GU120" s="696"/>
      <c r="GV120" s="696"/>
      <c r="GW120" s="696"/>
      <c r="GX120" s="696"/>
      <c r="GY120" s="696"/>
      <c r="GZ120" s="696"/>
      <c r="HA120" s="696"/>
      <c r="HB120" s="696"/>
      <c r="HC120" s="696"/>
      <c r="HD120" s="696"/>
      <c r="HE120" s="696"/>
      <c r="HF120" s="696"/>
      <c r="HG120" s="696"/>
      <c r="HH120" s="696"/>
      <c r="HI120" s="696"/>
      <c r="HJ120" s="696"/>
      <c r="HK120" s="696"/>
      <c r="HL120" s="696"/>
      <c r="HM120" s="696"/>
      <c r="HN120" s="696"/>
      <c r="HO120" s="696"/>
      <c r="HP120" s="696"/>
      <c r="HQ120" s="696"/>
      <c r="HR120" s="696"/>
      <c r="HS120" s="696"/>
      <c r="HT120" s="696"/>
      <c r="HU120" s="696"/>
    </row>
    <row r="121" spans="1:229" ht="30.75">
      <c r="A121" s="789">
        <v>15</v>
      </c>
      <c r="B121" s="789"/>
      <c r="C121" s="1091" t="s">
        <v>285</v>
      </c>
      <c r="D121" s="755" t="s">
        <v>269</v>
      </c>
      <c r="E121" s="687"/>
      <c r="F121" s="688">
        <v>2</v>
      </c>
      <c r="G121" s="688"/>
      <c r="H121" s="785"/>
      <c r="I121" s="703">
        <v>3</v>
      </c>
      <c r="J121" s="638">
        <v>90</v>
      </c>
      <c r="K121" s="692">
        <v>36</v>
      </c>
      <c r="L121" s="692">
        <v>18</v>
      </c>
      <c r="M121" s="692"/>
      <c r="N121" s="692">
        <v>18</v>
      </c>
      <c r="O121" s="702">
        <v>54</v>
      </c>
      <c r="P121" s="1068">
        <v>2</v>
      </c>
      <c r="Q121" s="1069"/>
      <c r="S121" s="700"/>
      <c r="T121" s="694"/>
      <c r="U121" s="695">
        <v>0.4</v>
      </c>
      <c r="V121" s="696"/>
      <c r="W121" s="696"/>
      <c r="X121" s="696"/>
      <c r="Y121" s="696"/>
      <c r="Z121" s="696"/>
      <c r="AA121" s="696"/>
      <c r="AB121" s="696"/>
      <c r="AC121" s="696"/>
      <c r="AD121" s="696"/>
      <c r="AE121" s="696"/>
      <c r="AF121" s="696"/>
      <c r="AG121" s="696"/>
      <c r="AH121" s="696"/>
      <c r="AI121" s="696"/>
      <c r="AJ121" s="696"/>
      <c r="AK121" s="696"/>
      <c r="AL121" s="696"/>
      <c r="AM121" s="696"/>
      <c r="AN121" s="696"/>
      <c r="AO121" s="696"/>
      <c r="AP121" s="696"/>
      <c r="AQ121" s="696"/>
      <c r="AR121" s="696"/>
      <c r="AS121" s="696"/>
      <c r="AT121" s="696"/>
      <c r="AU121" s="696"/>
      <c r="AV121" s="696"/>
      <c r="AW121" s="696"/>
      <c r="AX121" s="693" t="s">
        <v>390</v>
      </c>
      <c r="AY121" s="1142" t="s">
        <v>307</v>
      </c>
      <c r="AZ121" s="693" t="s">
        <v>38</v>
      </c>
      <c r="BA121" s="696"/>
      <c r="BB121" s="696"/>
      <c r="BC121" s="696"/>
      <c r="BD121" s="696"/>
      <c r="BE121" s="696"/>
      <c r="BF121" s="696"/>
      <c r="BG121" s="696"/>
      <c r="BH121" s="696"/>
      <c r="BI121" s="696"/>
      <c r="BJ121" s="696"/>
      <c r="BK121" s="696"/>
      <c r="BL121" s="696"/>
      <c r="BM121" s="696"/>
      <c r="BN121" s="696"/>
      <c r="BO121" s="696"/>
      <c r="BP121" s="696"/>
      <c r="BQ121" s="696"/>
      <c r="BR121" s="696"/>
      <c r="BS121" s="696"/>
      <c r="BT121" s="696"/>
      <c r="BU121" s="696"/>
      <c r="BV121" s="696"/>
      <c r="BW121" s="696"/>
      <c r="BX121" s="696"/>
      <c r="BY121" s="696"/>
      <c r="BZ121" s="696"/>
      <c r="CA121" s="696"/>
      <c r="CB121" s="696"/>
      <c r="CC121" s="696"/>
      <c r="CD121" s="696"/>
      <c r="CE121" s="696"/>
      <c r="CF121" s="696"/>
      <c r="CG121" s="696"/>
      <c r="CH121" s="696"/>
      <c r="CI121" s="696"/>
      <c r="CJ121" s="696"/>
      <c r="CK121" s="696"/>
      <c r="CL121" s="696"/>
      <c r="CM121" s="696"/>
      <c r="CN121" s="696"/>
      <c r="CO121" s="696"/>
      <c r="CP121" s="696"/>
      <c r="CQ121" s="696"/>
      <c r="CR121" s="696"/>
      <c r="CS121" s="696"/>
      <c r="CT121" s="696"/>
      <c r="CU121" s="696"/>
      <c r="CV121" s="696"/>
      <c r="CW121" s="696"/>
      <c r="CX121" s="696"/>
      <c r="CY121" s="696"/>
      <c r="CZ121" s="696"/>
      <c r="DA121" s="696"/>
      <c r="DB121" s="696"/>
      <c r="DC121" s="696"/>
      <c r="DD121" s="696"/>
      <c r="DE121" s="696"/>
      <c r="DF121" s="696"/>
      <c r="DG121" s="696"/>
      <c r="DH121" s="696"/>
      <c r="DI121" s="696"/>
      <c r="DJ121" s="696"/>
      <c r="DK121" s="696"/>
      <c r="DL121" s="696"/>
      <c r="DM121" s="696"/>
      <c r="DN121" s="696"/>
      <c r="DO121" s="696"/>
      <c r="DP121" s="696"/>
      <c r="DQ121" s="696"/>
      <c r="DR121" s="696"/>
      <c r="DS121" s="696"/>
      <c r="DT121" s="696"/>
      <c r="DU121" s="696"/>
      <c r="DV121" s="696"/>
      <c r="DW121" s="696"/>
      <c r="DX121" s="696"/>
      <c r="DY121" s="696"/>
      <c r="DZ121" s="696"/>
      <c r="EA121" s="696"/>
      <c r="EB121" s="696"/>
      <c r="EC121" s="696"/>
      <c r="ED121" s="696"/>
      <c r="EE121" s="696"/>
      <c r="EF121" s="696"/>
      <c r="EG121" s="696"/>
      <c r="EH121" s="696"/>
      <c r="EI121" s="696"/>
      <c r="EJ121" s="696"/>
      <c r="EK121" s="696"/>
      <c r="EL121" s="696"/>
      <c r="EM121" s="696"/>
      <c r="EN121" s="696"/>
      <c r="EO121" s="696"/>
      <c r="EP121" s="696"/>
      <c r="EQ121" s="696"/>
      <c r="ER121" s="696"/>
      <c r="ES121" s="696"/>
      <c r="ET121" s="696"/>
      <c r="EU121" s="696"/>
      <c r="EV121" s="696"/>
      <c r="EW121" s="696"/>
      <c r="EX121" s="696"/>
      <c r="EY121" s="696"/>
      <c r="EZ121" s="696"/>
      <c r="FA121" s="696"/>
      <c r="FB121" s="696"/>
      <c r="FC121" s="696"/>
      <c r="FD121" s="696"/>
      <c r="FE121" s="696"/>
      <c r="FF121" s="696"/>
      <c r="FG121" s="696"/>
      <c r="FH121" s="696"/>
      <c r="FI121" s="696"/>
      <c r="FJ121" s="696"/>
      <c r="FK121" s="696"/>
      <c r="FL121" s="696"/>
      <c r="FM121" s="696"/>
      <c r="FN121" s="696"/>
      <c r="FO121" s="696"/>
      <c r="FP121" s="696"/>
      <c r="FQ121" s="696"/>
      <c r="FR121" s="696"/>
      <c r="FS121" s="696"/>
      <c r="FT121" s="696"/>
      <c r="FU121" s="696"/>
      <c r="FV121" s="696"/>
      <c r="FW121" s="696"/>
      <c r="FX121" s="696"/>
      <c r="FY121" s="696"/>
      <c r="FZ121" s="696"/>
      <c r="GA121" s="696"/>
      <c r="GB121" s="696"/>
      <c r="GC121" s="696"/>
      <c r="GD121" s="696"/>
      <c r="GE121" s="696"/>
      <c r="GF121" s="696"/>
      <c r="GG121" s="696"/>
      <c r="GH121" s="696"/>
      <c r="GI121" s="696"/>
      <c r="GJ121" s="696"/>
      <c r="GK121" s="696"/>
      <c r="GL121" s="696"/>
      <c r="GM121" s="696"/>
      <c r="GN121" s="696"/>
      <c r="GO121" s="696"/>
      <c r="GP121" s="696"/>
      <c r="GQ121" s="696"/>
      <c r="GR121" s="696"/>
      <c r="GS121" s="696"/>
      <c r="GT121" s="696"/>
      <c r="GU121" s="696"/>
      <c r="GV121" s="696"/>
      <c r="GW121" s="696"/>
      <c r="GX121" s="696"/>
      <c r="GY121" s="696"/>
      <c r="GZ121" s="696"/>
      <c r="HA121" s="696"/>
      <c r="HB121" s="696"/>
      <c r="HC121" s="696"/>
      <c r="HD121" s="696"/>
      <c r="HE121" s="696"/>
      <c r="HF121" s="696"/>
      <c r="HG121" s="696"/>
      <c r="HH121" s="696"/>
      <c r="HI121" s="696"/>
      <c r="HJ121" s="696"/>
      <c r="HK121" s="696"/>
      <c r="HL121" s="696"/>
      <c r="HM121" s="696"/>
      <c r="HN121" s="696"/>
      <c r="HO121" s="696"/>
      <c r="HP121" s="696"/>
      <c r="HQ121" s="696"/>
      <c r="HR121" s="696"/>
      <c r="HS121" s="696"/>
      <c r="HT121" s="696"/>
      <c r="HU121" s="696"/>
    </row>
    <row r="122" spans="1:229" ht="15">
      <c r="A122" s="789">
        <v>9</v>
      </c>
      <c r="B122" s="789"/>
      <c r="C122" s="1091"/>
      <c r="D122" s="972"/>
      <c r="E122" s="687"/>
      <c r="F122" s="688"/>
      <c r="G122" s="688"/>
      <c r="H122" s="785"/>
      <c r="I122" s="686"/>
      <c r="J122" s="687"/>
      <c r="K122" s="688"/>
      <c r="L122" s="688"/>
      <c r="M122" s="688"/>
      <c r="N122" s="688"/>
      <c r="O122" s="689"/>
      <c r="P122" s="1066"/>
      <c r="Q122" s="1067"/>
      <c r="S122" s="700"/>
      <c r="T122" s="694"/>
      <c r="U122" s="695">
        <v>0.4</v>
      </c>
      <c r="V122" s="696"/>
      <c r="W122" s="696"/>
      <c r="X122" s="695" t="e">
        <v>#REF!</v>
      </c>
      <c r="Y122" s="696">
        <v>7</v>
      </c>
      <c r="Z122" s="696"/>
      <c r="AA122" s="696"/>
      <c r="AB122" s="696"/>
      <c r="AC122" s="696"/>
      <c r="AD122" s="696"/>
      <c r="AE122" s="696"/>
      <c r="AF122" s="696"/>
      <c r="AG122" s="696"/>
      <c r="AH122" s="696"/>
      <c r="AI122" s="696"/>
      <c r="AJ122" s="696"/>
      <c r="AK122" s="696"/>
      <c r="AL122" s="696"/>
      <c r="AM122" s="696"/>
      <c r="AN122" s="696"/>
      <c r="AO122" s="696"/>
      <c r="AP122" s="696"/>
      <c r="AQ122" s="696"/>
      <c r="AR122" s="696"/>
      <c r="AS122" s="696"/>
      <c r="AT122" s="696"/>
      <c r="AU122" s="696"/>
      <c r="AV122" s="696"/>
      <c r="AW122" s="696"/>
      <c r="AX122" s="693"/>
      <c r="AY122" s="1142"/>
      <c r="AZ122" s="693"/>
      <c r="BA122" s="696"/>
      <c r="BB122" s="696"/>
      <c r="BC122" s="696"/>
      <c r="BD122" s="696"/>
      <c r="BE122" s="696"/>
      <c r="BF122" s="696"/>
      <c r="BG122" s="696"/>
      <c r="BH122" s="696"/>
      <c r="BI122" s="696"/>
      <c r="BJ122" s="696"/>
      <c r="BK122" s="696"/>
      <c r="BL122" s="696"/>
      <c r="BM122" s="696"/>
      <c r="BN122" s="696"/>
      <c r="BO122" s="696"/>
      <c r="BP122" s="696"/>
      <c r="BQ122" s="696"/>
      <c r="BR122" s="696"/>
      <c r="BS122" s="696"/>
      <c r="BT122" s="696"/>
      <c r="BU122" s="696"/>
      <c r="BV122" s="696"/>
      <c r="BW122" s="696"/>
      <c r="BX122" s="696"/>
      <c r="BY122" s="696"/>
      <c r="BZ122" s="696"/>
      <c r="CA122" s="696"/>
      <c r="CB122" s="696"/>
      <c r="CC122" s="696"/>
      <c r="CD122" s="696"/>
      <c r="CE122" s="696"/>
      <c r="CF122" s="696"/>
      <c r="CG122" s="696"/>
      <c r="CH122" s="696"/>
      <c r="CI122" s="696"/>
      <c r="CJ122" s="696"/>
      <c r="CK122" s="696"/>
      <c r="CL122" s="696"/>
      <c r="CM122" s="696"/>
      <c r="CN122" s="696"/>
      <c r="CO122" s="696"/>
      <c r="CP122" s="696"/>
      <c r="CQ122" s="696"/>
      <c r="CR122" s="696"/>
      <c r="CS122" s="696"/>
      <c r="CT122" s="696"/>
      <c r="CU122" s="696"/>
      <c r="CV122" s="696"/>
      <c r="CW122" s="696"/>
      <c r="CX122" s="696"/>
      <c r="CY122" s="696"/>
      <c r="CZ122" s="696"/>
      <c r="DA122" s="696"/>
      <c r="DB122" s="696"/>
      <c r="DC122" s="696"/>
      <c r="DD122" s="696"/>
      <c r="DE122" s="696"/>
      <c r="DF122" s="696"/>
      <c r="DG122" s="696"/>
      <c r="DH122" s="696"/>
      <c r="DI122" s="696"/>
      <c r="DJ122" s="696"/>
      <c r="DK122" s="696"/>
      <c r="DL122" s="696"/>
      <c r="DM122" s="696"/>
      <c r="DN122" s="696"/>
      <c r="DO122" s="696"/>
      <c r="DP122" s="696"/>
      <c r="DQ122" s="696"/>
      <c r="DR122" s="696"/>
      <c r="DS122" s="696"/>
      <c r="DT122" s="696"/>
      <c r="DU122" s="696"/>
      <c r="DV122" s="696"/>
      <c r="DW122" s="696"/>
      <c r="DX122" s="696"/>
      <c r="DY122" s="696"/>
      <c r="DZ122" s="696"/>
      <c r="EA122" s="696"/>
      <c r="EB122" s="696"/>
      <c r="EC122" s="696"/>
      <c r="ED122" s="696"/>
      <c r="EE122" s="696"/>
      <c r="EF122" s="696"/>
      <c r="EG122" s="696"/>
      <c r="EH122" s="696"/>
      <c r="EI122" s="696"/>
      <c r="EJ122" s="696"/>
      <c r="EK122" s="696"/>
      <c r="EL122" s="696"/>
      <c r="EM122" s="696"/>
      <c r="EN122" s="696"/>
      <c r="EO122" s="696"/>
      <c r="EP122" s="696"/>
      <c r="EQ122" s="696"/>
      <c r="ER122" s="696"/>
      <c r="ES122" s="696"/>
      <c r="ET122" s="696"/>
      <c r="EU122" s="696"/>
      <c r="EV122" s="696"/>
      <c r="EW122" s="696"/>
      <c r="EX122" s="696"/>
      <c r="EY122" s="696"/>
      <c r="EZ122" s="696"/>
      <c r="FA122" s="696"/>
      <c r="FB122" s="696"/>
      <c r="FC122" s="696"/>
      <c r="FD122" s="696"/>
      <c r="FE122" s="696"/>
      <c r="FF122" s="696"/>
      <c r="FG122" s="696"/>
      <c r="FH122" s="696"/>
      <c r="FI122" s="696"/>
      <c r="FJ122" s="696"/>
      <c r="FK122" s="696"/>
      <c r="FL122" s="696"/>
      <c r="FM122" s="696"/>
      <c r="FN122" s="696"/>
      <c r="FO122" s="696"/>
      <c r="FP122" s="696"/>
      <c r="FQ122" s="696"/>
      <c r="FR122" s="696"/>
      <c r="FS122" s="696"/>
      <c r="FT122" s="696"/>
      <c r="FU122" s="696"/>
      <c r="FV122" s="696"/>
      <c r="FW122" s="696"/>
      <c r="FX122" s="696"/>
      <c r="FY122" s="696"/>
      <c r="FZ122" s="696"/>
      <c r="GA122" s="696"/>
      <c r="GB122" s="696"/>
      <c r="GC122" s="696"/>
      <c r="GD122" s="696"/>
      <c r="GE122" s="696"/>
      <c r="GF122" s="696"/>
      <c r="GG122" s="696"/>
      <c r="GH122" s="696"/>
      <c r="GI122" s="696"/>
      <c r="GJ122" s="696"/>
      <c r="GK122" s="696"/>
      <c r="GL122" s="696"/>
      <c r="GM122" s="696"/>
      <c r="GN122" s="696"/>
      <c r="GO122" s="696"/>
      <c r="GP122" s="696"/>
      <c r="GQ122" s="696"/>
      <c r="GR122" s="696"/>
      <c r="GS122" s="696"/>
      <c r="GT122" s="696"/>
      <c r="GU122" s="696"/>
      <c r="GV122" s="696"/>
      <c r="GW122" s="696"/>
      <c r="GX122" s="696"/>
      <c r="GY122" s="696"/>
      <c r="GZ122" s="696"/>
      <c r="HA122" s="696"/>
      <c r="HB122" s="696"/>
      <c r="HC122" s="696"/>
      <c r="HD122" s="696"/>
      <c r="HE122" s="696"/>
      <c r="HF122" s="696"/>
      <c r="HG122" s="696"/>
      <c r="HH122" s="696"/>
      <c r="HI122" s="696"/>
      <c r="HJ122" s="696"/>
      <c r="HK122" s="696"/>
      <c r="HL122" s="696"/>
      <c r="HM122" s="696"/>
      <c r="HN122" s="696"/>
      <c r="HO122" s="696"/>
      <c r="HP122" s="696"/>
      <c r="HQ122" s="696"/>
      <c r="HR122" s="696"/>
      <c r="HS122" s="696"/>
      <c r="HT122" s="696"/>
      <c r="HU122" s="696"/>
    </row>
    <row r="123" spans="9:17" ht="15">
      <c r="I123" s="1096">
        <f>SUM(I112:I122)</f>
        <v>28.5</v>
      </c>
      <c r="Q123" s="3"/>
    </row>
  </sheetData>
  <sheetProtection selectLockedCells="1" selectUnlockedCells="1"/>
  <mergeCells count="50">
    <mergeCell ref="C44:AW44"/>
    <mergeCell ref="C64:D64"/>
    <mergeCell ref="E64:H64"/>
    <mergeCell ref="C65:D65"/>
    <mergeCell ref="E65:H65"/>
    <mergeCell ref="C33:AW33"/>
    <mergeCell ref="C34:AW34"/>
    <mergeCell ref="C35:AW35"/>
    <mergeCell ref="C40:D40"/>
    <mergeCell ref="E40:H40"/>
    <mergeCell ref="C43:AW43"/>
    <mergeCell ref="C28:D28"/>
    <mergeCell ref="E28:H28"/>
    <mergeCell ref="C29:AW29"/>
    <mergeCell ref="C31:D31"/>
    <mergeCell ref="E31:H31"/>
    <mergeCell ref="C32:D32"/>
    <mergeCell ref="E32:H32"/>
    <mergeCell ref="C17:D17"/>
    <mergeCell ref="E17:H17"/>
    <mergeCell ref="C18:AW18"/>
    <mergeCell ref="C25:D25"/>
    <mergeCell ref="E25:H25"/>
    <mergeCell ref="C26:AW26"/>
    <mergeCell ref="N5:N8"/>
    <mergeCell ref="G7:G8"/>
    <mergeCell ref="H7:H8"/>
    <mergeCell ref="P7:AW7"/>
    <mergeCell ref="C10:AW10"/>
    <mergeCell ref="C11:AW11"/>
    <mergeCell ref="P3:R3"/>
    <mergeCell ref="S3:AW3"/>
    <mergeCell ref="K4:K8"/>
    <mergeCell ref="L4:N4"/>
    <mergeCell ref="P4:AW5"/>
    <mergeCell ref="E5:E8"/>
    <mergeCell ref="F5:F8"/>
    <mergeCell ref="G5:H6"/>
    <mergeCell ref="L5:L8"/>
    <mergeCell ref="M5:M8"/>
    <mergeCell ref="C1:AW1"/>
    <mergeCell ref="C2:C8"/>
    <mergeCell ref="D2:D8"/>
    <mergeCell ref="E2:H4"/>
    <mergeCell ref="I2:I8"/>
    <mergeCell ref="J2:O2"/>
    <mergeCell ref="P2:AW2"/>
    <mergeCell ref="J3:J8"/>
    <mergeCell ref="K3:N3"/>
    <mergeCell ref="O3:O8"/>
  </mergeCells>
  <printOptions/>
  <pageMargins left="1.06" right="0.3937007874015748" top="0.5511811023622047" bottom="0.3937007874015748" header="0.5118110236220472" footer="0.5118110236220472"/>
  <pageSetup fitToHeight="0" fitToWidth="1" horizontalDpi="600" verticalDpi="600" orientation="landscape" paperSize="9" scale="90" r:id="rId1"/>
  <rowBreaks count="2" manualBreakCount="2">
    <brk id="28" min="2" max="48" man="1"/>
    <brk id="56" min="2" max="4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98"/>
  <sheetViews>
    <sheetView view="pageBreakPreview" zoomScale="75" zoomScaleNormal="75" zoomScaleSheetLayoutView="75" zoomScalePageLayoutView="0" workbookViewId="0" topLeftCell="A73">
      <selection activeCell="AX80" sqref="AX80"/>
    </sheetView>
  </sheetViews>
  <sheetFormatPr defaultColWidth="9.125" defaultRowHeight="12.75"/>
  <cols>
    <col min="1" max="1" width="9.50390625" style="1" customWidth="1"/>
    <col min="2" max="2" width="41.875" style="2" customWidth="1"/>
    <col min="3" max="3" width="5.50390625" style="3" customWidth="1"/>
    <col min="4" max="4" width="5.875" style="4" customWidth="1"/>
    <col min="5" max="5" width="5.375" style="4" customWidth="1"/>
    <col min="6" max="6" width="5.125" style="3" customWidth="1"/>
    <col min="7" max="7" width="7.375" style="3" customWidth="1"/>
    <col min="8" max="8" width="9.375" style="3" customWidth="1"/>
    <col min="9" max="9" width="9.375" style="2" customWidth="1"/>
    <col min="10" max="10" width="8.375" style="2" customWidth="1"/>
    <col min="11" max="11" width="10.50390625" style="2" customWidth="1"/>
    <col min="12" max="12" width="8.50390625" style="2" customWidth="1"/>
    <col min="13" max="13" width="9.875" style="2" customWidth="1"/>
    <col min="14" max="14" width="9.625" style="2" customWidth="1"/>
    <col min="15" max="15" width="7.50390625" style="2" customWidth="1"/>
    <col min="16" max="16" width="7.125" style="2" customWidth="1"/>
    <col min="17" max="17" width="10.50390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9.125" style="5" customWidth="1"/>
    <col min="48" max="48" width="11.625" style="2" customWidth="1"/>
    <col min="49" max="16384" width="9.125" style="2" customWidth="1"/>
  </cols>
  <sheetData>
    <row r="1" spans="1:47" s="6" customFormat="1" ht="18" thickBot="1">
      <c r="A1" s="1380" t="s">
        <v>316</v>
      </c>
      <c r="B1" s="1381"/>
      <c r="C1" s="1382"/>
      <c r="D1" s="1382"/>
      <c r="E1" s="1382"/>
      <c r="F1" s="1382"/>
      <c r="G1" s="1381"/>
      <c r="H1" s="1381"/>
      <c r="I1" s="1381"/>
      <c r="J1" s="1381"/>
      <c r="K1" s="1381"/>
      <c r="L1" s="1381"/>
      <c r="M1" s="1381"/>
      <c r="N1" s="1382"/>
      <c r="O1" s="1382"/>
      <c r="P1" s="1382"/>
      <c r="Q1" s="1382"/>
      <c r="R1" s="1382"/>
      <c r="S1" s="1382"/>
      <c r="T1" s="1382"/>
      <c r="U1" s="1382"/>
      <c r="V1" s="1382"/>
      <c r="W1" s="1382"/>
      <c r="X1" s="1382"/>
      <c r="Y1" s="1382"/>
      <c r="Z1" s="1382"/>
      <c r="AA1" s="1382"/>
      <c r="AB1" s="1382"/>
      <c r="AC1" s="1382"/>
      <c r="AD1" s="1382"/>
      <c r="AE1" s="1382"/>
      <c r="AF1" s="1382"/>
      <c r="AG1" s="1382"/>
      <c r="AH1" s="1382"/>
      <c r="AI1" s="1382"/>
      <c r="AJ1" s="1382"/>
      <c r="AK1" s="1382"/>
      <c r="AL1" s="1382"/>
      <c r="AM1" s="1382"/>
      <c r="AN1" s="1382"/>
      <c r="AO1" s="1382"/>
      <c r="AP1" s="1382"/>
      <c r="AQ1" s="1382"/>
      <c r="AR1" s="1382"/>
      <c r="AS1" s="1382"/>
      <c r="AT1" s="1382"/>
      <c r="AU1" s="1383"/>
    </row>
    <row r="2" spans="1:47" s="6" customFormat="1" ht="33" customHeight="1" thickBot="1">
      <c r="A2" s="1384" t="s">
        <v>1</v>
      </c>
      <c r="B2" s="1385" t="s">
        <v>2</v>
      </c>
      <c r="C2" s="1386" t="s">
        <v>3</v>
      </c>
      <c r="D2" s="1387"/>
      <c r="E2" s="1387"/>
      <c r="F2" s="1388"/>
      <c r="G2" s="1164" t="s">
        <v>4</v>
      </c>
      <c r="H2" s="1162" t="s">
        <v>5</v>
      </c>
      <c r="I2" s="1162"/>
      <c r="J2" s="1162"/>
      <c r="K2" s="1162"/>
      <c r="L2" s="1162"/>
      <c r="M2" s="1385"/>
      <c r="N2" s="1398" t="s">
        <v>6</v>
      </c>
      <c r="O2" s="1399"/>
      <c r="P2" s="1399"/>
      <c r="Q2" s="1399"/>
      <c r="R2" s="1399"/>
      <c r="S2" s="1399"/>
      <c r="T2" s="1399"/>
      <c r="U2" s="1399"/>
      <c r="V2" s="1399"/>
      <c r="W2" s="1399"/>
      <c r="X2" s="1399"/>
      <c r="Y2" s="1399"/>
      <c r="Z2" s="1399"/>
      <c r="AA2" s="1399"/>
      <c r="AB2" s="1399"/>
      <c r="AC2" s="1399"/>
      <c r="AD2" s="1399"/>
      <c r="AE2" s="1399"/>
      <c r="AF2" s="1399"/>
      <c r="AG2" s="1399"/>
      <c r="AH2" s="1399"/>
      <c r="AI2" s="1399"/>
      <c r="AJ2" s="1399"/>
      <c r="AK2" s="1399"/>
      <c r="AL2" s="1399"/>
      <c r="AM2" s="1399"/>
      <c r="AN2" s="1399"/>
      <c r="AO2" s="1399"/>
      <c r="AP2" s="1399"/>
      <c r="AQ2" s="1399"/>
      <c r="AR2" s="1399"/>
      <c r="AS2" s="1399"/>
      <c r="AT2" s="1399"/>
      <c r="AU2" s="1400"/>
    </row>
    <row r="3" spans="1:47" s="6" customFormat="1" ht="17.25" customHeight="1" thickBot="1">
      <c r="A3" s="1384"/>
      <c r="B3" s="1385"/>
      <c r="C3" s="1389"/>
      <c r="D3" s="1163"/>
      <c r="E3" s="1163"/>
      <c r="F3" s="1390"/>
      <c r="G3" s="1164"/>
      <c r="H3" s="1157" t="s">
        <v>7</v>
      </c>
      <c r="I3" s="1158" t="s">
        <v>8</v>
      </c>
      <c r="J3" s="1158"/>
      <c r="K3" s="1158"/>
      <c r="L3" s="1158"/>
      <c r="M3" s="1159" t="s">
        <v>9</v>
      </c>
      <c r="N3" s="1401" t="s">
        <v>10</v>
      </c>
      <c r="O3" s="1402"/>
      <c r="P3" s="1403"/>
      <c r="Q3" s="1404" t="s">
        <v>11</v>
      </c>
      <c r="R3" s="1405"/>
      <c r="S3" s="1405"/>
      <c r="T3" s="1405"/>
      <c r="U3" s="1405"/>
      <c r="V3" s="1405"/>
      <c r="W3" s="1405"/>
      <c r="X3" s="1405"/>
      <c r="Y3" s="1405"/>
      <c r="Z3" s="1405"/>
      <c r="AA3" s="1405"/>
      <c r="AB3" s="1405"/>
      <c r="AC3" s="1405"/>
      <c r="AD3" s="1405"/>
      <c r="AE3" s="1405"/>
      <c r="AF3" s="1405"/>
      <c r="AG3" s="1405"/>
      <c r="AH3" s="1405"/>
      <c r="AI3" s="1405"/>
      <c r="AJ3" s="1405"/>
      <c r="AK3" s="1405"/>
      <c r="AL3" s="1405"/>
      <c r="AM3" s="1405"/>
      <c r="AN3" s="1405"/>
      <c r="AO3" s="1405"/>
      <c r="AP3" s="1405"/>
      <c r="AQ3" s="1405"/>
      <c r="AR3" s="1405"/>
      <c r="AS3" s="1405"/>
      <c r="AT3" s="1405"/>
      <c r="AU3" s="1406"/>
    </row>
    <row r="4" spans="1:47" s="6" customFormat="1" ht="15.75" customHeight="1" thickBot="1">
      <c r="A4" s="1384"/>
      <c r="B4" s="1385"/>
      <c r="C4" s="1391"/>
      <c r="D4" s="1392"/>
      <c r="E4" s="1392"/>
      <c r="F4" s="1393"/>
      <c r="G4" s="1164"/>
      <c r="H4" s="1157"/>
      <c r="I4" s="1155" t="s">
        <v>12</v>
      </c>
      <c r="J4" s="1170" t="s">
        <v>13</v>
      </c>
      <c r="K4" s="1170"/>
      <c r="L4" s="1170"/>
      <c r="M4" s="1159"/>
      <c r="N4" s="1407" t="s">
        <v>14</v>
      </c>
      <c r="O4" s="1408"/>
      <c r="P4" s="1408"/>
      <c r="Q4" s="1408"/>
      <c r="R4" s="1408"/>
      <c r="S4" s="1408"/>
      <c r="T4" s="1408"/>
      <c r="U4" s="1408"/>
      <c r="V4" s="1408"/>
      <c r="W4" s="1408"/>
      <c r="X4" s="1408"/>
      <c r="Y4" s="1408"/>
      <c r="Z4" s="1408"/>
      <c r="AA4" s="1408"/>
      <c r="AB4" s="1408"/>
      <c r="AC4" s="1408"/>
      <c r="AD4" s="1408"/>
      <c r="AE4" s="1408"/>
      <c r="AF4" s="1408"/>
      <c r="AG4" s="1408"/>
      <c r="AH4" s="1408"/>
      <c r="AI4" s="1408"/>
      <c r="AJ4" s="1408"/>
      <c r="AK4" s="1408"/>
      <c r="AL4" s="1408"/>
      <c r="AM4" s="1408"/>
      <c r="AN4" s="1408"/>
      <c r="AO4" s="1408"/>
      <c r="AP4" s="1408"/>
      <c r="AQ4" s="1408"/>
      <c r="AR4" s="1408"/>
      <c r="AS4" s="1408"/>
      <c r="AT4" s="1408"/>
      <c r="AU4" s="1409"/>
    </row>
    <row r="5" spans="1:47" s="6" customFormat="1" ht="12.75" customHeight="1" thickBot="1">
      <c r="A5" s="1384"/>
      <c r="B5" s="1162"/>
      <c r="C5" s="1172" t="s">
        <v>15</v>
      </c>
      <c r="D5" s="1174" t="s">
        <v>16</v>
      </c>
      <c r="E5" s="1413" t="s">
        <v>17</v>
      </c>
      <c r="F5" s="1413"/>
      <c r="G5" s="1164"/>
      <c r="H5" s="1157"/>
      <c r="I5" s="1155"/>
      <c r="J5" s="1154" t="s">
        <v>18</v>
      </c>
      <c r="K5" s="1155" t="s">
        <v>19</v>
      </c>
      <c r="L5" s="1155" t="s">
        <v>20</v>
      </c>
      <c r="M5" s="1159"/>
      <c r="N5" s="1410"/>
      <c r="O5" s="1411"/>
      <c r="P5" s="1411"/>
      <c r="Q5" s="1411"/>
      <c r="R5" s="1411"/>
      <c r="S5" s="1411"/>
      <c r="T5" s="1411"/>
      <c r="U5" s="1411"/>
      <c r="V5" s="1411"/>
      <c r="W5" s="1411"/>
      <c r="X5" s="1411"/>
      <c r="Y5" s="1411"/>
      <c r="Z5" s="1411"/>
      <c r="AA5" s="1411"/>
      <c r="AB5" s="1411"/>
      <c r="AC5" s="1411"/>
      <c r="AD5" s="1411"/>
      <c r="AE5" s="1411"/>
      <c r="AF5" s="1411"/>
      <c r="AG5" s="1411"/>
      <c r="AH5" s="1411"/>
      <c r="AI5" s="1411"/>
      <c r="AJ5" s="1411"/>
      <c r="AK5" s="1411"/>
      <c r="AL5" s="1411"/>
      <c r="AM5" s="1411"/>
      <c r="AN5" s="1411"/>
      <c r="AO5" s="1411"/>
      <c r="AP5" s="1411"/>
      <c r="AQ5" s="1411"/>
      <c r="AR5" s="1411"/>
      <c r="AS5" s="1411"/>
      <c r="AT5" s="1411"/>
      <c r="AU5" s="1412"/>
    </row>
    <row r="6" spans="1:47" s="6" customFormat="1" ht="15.75" thickBot="1">
      <c r="A6" s="1384"/>
      <c r="B6" s="1162"/>
      <c r="C6" s="1172"/>
      <c r="D6" s="1174"/>
      <c r="E6" s="1414"/>
      <c r="F6" s="1414"/>
      <c r="G6" s="1164"/>
      <c r="H6" s="1157"/>
      <c r="I6" s="1155"/>
      <c r="J6" s="1154"/>
      <c r="K6" s="1155"/>
      <c r="L6" s="1155"/>
      <c r="M6" s="1159"/>
      <c r="N6" s="553">
        <v>1</v>
      </c>
      <c r="O6" s="554" t="s">
        <v>21</v>
      </c>
      <c r="P6" s="558" t="s">
        <v>22</v>
      </c>
      <c r="Q6" s="557">
        <v>3</v>
      </c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5"/>
      <c r="AI6" s="555"/>
      <c r="AJ6" s="555"/>
      <c r="AK6" s="555"/>
      <c r="AL6" s="555"/>
      <c r="AM6" s="555"/>
      <c r="AN6" s="555"/>
      <c r="AO6" s="555"/>
      <c r="AP6" s="555"/>
      <c r="AQ6" s="555"/>
      <c r="AR6" s="555"/>
      <c r="AS6" s="555"/>
      <c r="AT6" s="559"/>
      <c r="AU6" s="560"/>
    </row>
    <row r="7" spans="1:51" s="6" customFormat="1" ht="44.25" customHeight="1" thickBot="1">
      <c r="A7" s="1384"/>
      <c r="B7" s="1162"/>
      <c r="C7" s="1172"/>
      <c r="D7" s="1174"/>
      <c r="E7" s="1397" t="s">
        <v>23</v>
      </c>
      <c r="F7" s="1166" t="s">
        <v>24</v>
      </c>
      <c r="G7" s="1164"/>
      <c r="H7" s="1157"/>
      <c r="I7" s="1155"/>
      <c r="J7" s="1154"/>
      <c r="K7" s="1155"/>
      <c r="L7" s="1155"/>
      <c r="M7" s="1159"/>
      <c r="N7" s="1394" t="s">
        <v>25</v>
      </c>
      <c r="O7" s="1395"/>
      <c r="P7" s="1395"/>
      <c r="Q7" s="1395"/>
      <c r="R7" s="1395"/>
      <c r="S7" s="1395"/>
      <c r="T7" s="1395"/>
      <c r="U7" s="1395"/>
      <c r="V7" s="1395"/>
      <c r="W7" s="1395"/>
      <c r="X7" s="1395"/>
      <c r="Y7" s="1395"/>
      <c r="Z7" s="1395"/>
      <c r="AA7" s="1395"/>
      <c r="AB7" s="1395"/>
      <c r="AC7" s="1395"/>
      <c r="AD7" s="1395"/>
      <c r="AE7" s="1395"/>
      <c r="AF7" s="1395"/>
      <c r="AG7" s="1395"/>
      <c r="AH7" s="1395"/>
      <c r="AI7" s="1395"/>
      <c r="AJ7" s="1395"/>
      <c r="AK7" s="1395"/>
      <c r="AL7" s="1395"/>
      <c r="AM7" s="1395"/>
      <c r="AN7" s="1395"/>
      <c r="AO7" s="1395"/>
      <c r="AP7" s="1395"/>
      <c r="AQ7" s="1395"/>
      <c r="AR7" s="1395"/>
      <c r="AS7" s="1395"/>
      <c r="AT7" s="1395"/>
      <c r="AU7" s="1396"/>
      <c r="AW7" s="6" t="s">
        <v>318</v>
      </c>
      <c r="AX7" s="6" t="s">
        <v>317</v>
      </c>
      <c r="AY7" s="6" t="s">
        <v>319</v>
      </c>
    </row>
    <row r="8" spans="1:52" s="6" customFormat="1" ht="15.75" thickBot="1">
      <c r="A8" s="1384"/>
      <c r="B8" s="1162"/>
      <c r="C8" s="1172"/>
      <c r="D8" s="1174"/>
      <c r="E8" s="1397"/>
      <c r="F8" s="1166"/>
      <c r="G8" s="1164"/>
      <c r="H8" s="1157"/>
      <c r="I8" s="1155"/>
      <c r="J8" s="1154"/>
      <c r="K8" s="1155"/>
      <c r="L8" s="1155"/>
      <c r="M8" s="1159"/>
      <c r="N8" s="553">
        <v>15</v>
      </c>
      <c r="O8" s="554">
        <v>9</v>
      </c>
      <c r="P8" s="563">
        <v>9</v>
      </c>
      <c r="Q8" s="564">
        <v>15</v>
      </c>
      <c r="R8" s="565"/>
      <c r="S8" s="565"/>
      <c r="T8" s="565"/>
      <c r="U8" s="565"/>
      <c r="V8" s="565"/>
      <c r="W8" s="565"/>
      <c r="X8" s="565"/>
      <c r="Y8" s="555"/>
      <c r="Z8" s="555"/>
      <c r="AA8" s="565"/>
      <c r="AB8" s="565"/>
      <c r="AC8" s="565"/>
      <c r="AD8" s="565"/>
      <c r="AE8" s="565"/>
      <c r="AF8" s="565"/>
      <c r="AG8" s="565"/>
      <c r="AH8" s="565"/>
      <c r="AI8" s="565"/>
      <c r="AJ8" s="565"/>
      <c r="AK8" s="565"/>
      <c r="AL8" s="565"/>
      <c r="AM8" s="565"/>
      <c r="AN8" s="565"/>
      <c r="AO8" s="565"/>
      <c r="AP8" s="565"/>
      <c r="AQ8" s="565"/>
      <c r="AR8" s="565"/>
      <c r="AS8" s="565"/>
      <c r="AT8" s="565"/>
      <c r="AU8" s="556">
        <v>22</v>
      </c>
      <c r="AW8" s="6">
        <f>1+1+1+1+1</f>
        <v>5</v>
      </c>
      <c r="AY8" s="6">
        <f>1+1+1+1+1</f>
        <v>5</v>
      </c>
      <c r="AZ8" s="6">
        <f>1+1+1+1+1</f>
        <v>5</v>
      </c>
    </row>
    <row r="9" spans="1:47" s="6" customFormat="1" ht="15.75" thickBot="1">
      <c r="A9" s="545">
        <v>1</v>
      </c>
      <c r="B9" s="546">
        <v>2</v>
      </c>
      <c r="C9" s="547">
        <v>3</v>
      </c>
      <c r="D9" s="548">
        <v>4</v>
      </c>
      <c r="E9" s="548">
        <v>5</v>
      </c>
      <c r="F9" s="549">
        <v>6</v>
      </c>
      <c r="G9" s="550">
        <v>7</v>
      </c>
      <c r="H9" s="551">
        <v>8</v>
      </c>
      <c r="I9" s="548">
        <v>9</v>
      </c>
      <c r="J9" s="548">
        <v>10</v>
      </c>
      <c r="K9" s="548">
        <v>11</v>
      </c>
      <c r="L9" s="548">
        <v>12</v>
      </c>
      <c r="M9" s="552">
        <v>13</v>
      </c>
      <c r="N9" s="541">
        <v>14</v>
      </c>
      <c r="O9" s="542">
        <v>15</v>
      </c>
      <c r="P9" s="543">
        <v>16</v>
      </c>
      <c r="Q9" s="544">
        <v>17</v>
      </c>
      <c r="R9" s="540"/>
      <c r="S9" s="540"/>
      <c r="T9" s="540"/>
      <c r="U9" s="540"/>
      <c r="V9" s="540"/>
      <c r="W9" s="540"/>
      <c r="X9" s="540"/>
      <c r="Y9" s="561"/>
      <c r="Z9" s="561"/>
      <c r="AA9" s="540"/>
      <c r="AB9" s="540"/>
      <c r="AC9" s="540"/>
      <c r="AD9" s="540"/>
      <c r="AE9" s="540"/>
      <c r="AF9" s="540"/>
      <c r="AG9" s="540"/>
      <c r="AH9" s="540"/>
      <c r="AI9" s="540"/>
      <c r="AJ9" s="540"/>
      <c r="AK9" s="540"/>
      <c r="AL9" s="540"/>
      <c r="AM9" s="540"/>
      <c r="AN9" s="540"/>
      <c r="AO9" s="540"/>
      <c r="AP9" s="540"/>
      <c r="AQ9" s="540"/>
      <c r="AR9" s="540"/>
      <c r="AS9" s="540"/>
      <c r="AT9" s="540"/>
      <c r="AU9" s="562">
        <v>18</v>
      </c>
    </row>
    <row r="10" spans="1:50" s="6" customFormat="1" ht="16.5" customHeight="1" hidden="1" thickBot="1">
      <c r="A10" s="1432" t="s">
        <v>222</v>
      </c>
      <c r="B10" s="1433"/>
      <c r="C10" s="1433"/>
      <c r="D10" s="1433"/>
      <c r="E10" s="1433"/>
      <c r="F10" s="1433"/>
      <c r="G10" s="1433"/>
      <c r="H10" s="1433"/>
      <c r="I10" s="1433"/>
      <c r="J10" s="1433"/>
      <c r="K10" s="1433"/>
      <c r="L10" s="1433"/>
      <c r="M10" s="1433"/>
      <c r="N10" s="1433"/>
      <c r="O10" s="1433"/>
      <c r="P10" s="1433"/>
      <c r="Q10" s="1433"/>
      <c r="R10" s="1433"/>
      <c r="S10" s="1433"/>
      <c r="T10" s="1433"/>
      <c r="U10" s="1433"/>
      <c r="V10" s="1433"/>
      <c r="W10" s="1433"/>
      <c r="X10" s="1433"/>
      <c r="Y10" s="1433"/>
      <c r="Z10" s="1433"/>
      <c r="AA10" s="1433"/>
      <c r="AB10" s="1433"/>
      <c r="AC10" s="1433"/>
      <c r="AD10" s="1433"/>
      <c r="AE10" s="1433"/>
      <c r="AF10" s="1433"/>
      <c r="AG10" s="1433"/>
      <c r="AH10" s="1433"/>
      <c r="AI10" s="1433"/>
      <c r="AJ10" s="1433"/>
      <c r="AK10" s="1433"/>
      <c r="AL10" s="1433"/>
      <c r="AM10" s="1433"/>
      <c r="AN10" s="1433"/>
      <c r="AO10" s="1433"/>
      <c r="AP10" s="1433"/>
      <c r="AQ10" s="1433"/>
      <c r="AR10" s="1433"/>
      <c r="AS10" s="1433"/>
      <c r="AT10" s="1433"/>
      <c r="AU10" s="1434"/>
      <c r="AX10" s="6" t="s">
        <v>320</v>
      </c>
    </row>
    <row r="11" spans="1:51" s="6" customFormat="1" ht="16.5" customHeight="1" hidden="1" thickBot="1">
      <c r="A11" s="1454" t="s">
        <v>217</v>
      </c>
      <c r="B11" s="1455"/>
      <c r="C11" s="1455"/>
      <c r="D11" s="1455"/>
      <c r="E11" s="1455"/>
      <c r="F11" s="1455"/>
      <c r="G11" s="1455"/>
      <c r="H11" s="1455"/>
      <c r="I11" s="1455"/>
      <c r="J11" s="1455"/>
      <c r="K11" s="1455"/>
      <c r="L11" s="1455"/>
      <c r="M11" s="1455"/>
      <c r="N11" s="1450"/>
      <c r="O11" s="1450"/>
      <c r="P11" s="1450"/>
      <c r="Q11" s="1455"/>
      <c r="R11" s="1455"/>
      <c r="S11" s="1455"/>
      <c r="T11" s="1455"/>
      <c r="U11" s="1455"/>
      <c r="V11" s="1455"/>
      <c r="W11" s="1455"/>
      <c r="X11" s="1455"/>
      <c r="Y11" s="1455"/>
      <c r="Z11" s="1455"/>
      <c r="AA11" s="1455"/>
      <c r="AB11" s="1455"/>
      <c r="AC11" s="1455"/>
      <c r="AD11" s="1455"/>
      <c r="AE11" s="1455"/>
      <c r="AF11" s="1455"/>
      <c r="AG11" s="1455"/>
      <c r="AH11" s="1455"/>
      <c r="AI11" s="1455"/>
      <c r="AJ11" s="1455"/>
      <c r="AK11" s="1455"/>
      <c r="AL11" s="1455"/>
      <c r="AM11" s="1455"/>
      <c r="AN11" s="1455"/>
      <c r="AO11" s="1455"/>
      <c r="AP11" s="1455"/>
      <c r="AQ11" s="1455"/>
      <c r="AR11" s="1455"/>
      <c r="AS11" s="1455"/>
      <c r="AT11" s="1455"/>
      <c r="AU11" s="1456"/>
      <c r="AW11" s="6">
        <f>1+1+1+1+1+1</f>
        <v>6</v>
      </c>
      <c r="AY11" s="6">
        <f>1+1+1</f>
        <v>3</v>
      </c>
    </row>
    <row r="12" spans="1:47" s="6" customFormat="1" ht="36.75" customHeight="1" hidden="1">
      <c r="A12" s="757" t="s">
        <v>223</v>
      </c>
      <c r="B12" s="848" t="s">
        <v>58</v>
      </c>
      <c r="C12" s="760">
        <v>1</v>
      </c>
      <c r="D12" s="765"/>
      <c r="E12" s="765"/>
      <c r="F12" s="849"/>
      <c r="G12" s="850">
        <v>3</v>
      </c>
      <c r="H12" s="851">
        <f>G12*30</f>
        <v>90</v>
      </c>
      <c r="I12" s="852">
        <f>SUM(J12:L12)</f>
        <v>30</v>
      </c>
      <c r="J12" s="852">
        <v>20</v>
      </c>
      <c r="K12" s="852"/>
      <c r="L12" s="852">
        <v>10</v>
      </c>
      <c r="M12" s="853">
        <f>H12-I12</f>
        <v>60</v>
      </c>
      <c r="N12" s="1038">
        <v>2</v>
      </c>
      <c r="O12" s="855"/>
      <c r="P12" s="855"/>
      <c r="Q12" s="856"/>
      <c r="R12" s="585"/>
      <c r="S12" s="588" t="s">
        <v>59</v>
      </c>
      <c r="T12" s="585"/>
      <c r="U12" s="585"/>
      <c r="V12" s="585"/>
      <c r="W12" s="585"/>
      <c r="X12" s="585"/>
      <c r="Y12" s="585"/>
      <c r="Z12" s="585"/>
      <c r="AA12" s="585"/>
      <c r="AB12" s="585"/>
      <c r="AC12" s="585"/>
      <c r="AD12" s="585"/>
      <c r="AE12" s="585"/>
      <c r="AF12" s="585"/>
      <c r="AG12" s="585"/>
      <c r="AH12" s="585"/>
      <c r="AI12" s="585"/>
      <c r="AJ12" s="585"/>
      <c r="AK12" s="585"/>
      <c r="AL12" s="585"/>
      <c r="AM12" s="585"/>
      <c r="AN12" s="585"/>
      <c r="AO12" s="585"/>
      <c r="AP12" s="585"/>
      <c r="AQ12" s="585"/>
      <c r="AR12" s="585"/>
      <c r="AS12" s="585"/>
      <c r="AT12" s="585"/>
      <c r="AU12" s="587"/>
    </row>
    <row r="13" spans="1:47" s="6" customFormat="1" ht="27" customHeight="1" hidden="1">
      <c r="A13" s="857" t="s">
        <v>224</v>
      </c>
      <c r="B13" s="858" t="s">
        <v>218</v>
      </c>
      <c r="C13" s="859"/>
      <c r="D13" s="717">
        <v>2</v>
      </c>
      <c r="E13" s="860"/>
      <c r="F13" s="861"/>
      <c r="G13" s="862">
        <v>3</v>
      </c>
      <c r="H13" s="863">
        <f>G13*30</f>
        <v>90</v>
      </c>
      <c r="I13" s="864">
        <f>SUM(J13:L13)</f>
        <v>36</v>
      </c>
      <c r="J13" s="865">
        <v>18</v>
      </c>
      <c r="K13" s="865"/>
      <c r="L13" s="865">
        <v>18</v>
      </c>
      <c r="M13" s="866">
        <f>H13-I13</f>
        <v>54</v>
      </c>
      <c r="N13" s="867"/>
      <c r="O13" s="1049">
        <v>2</v>
      </c>
      <c r="P13" s="1049">
        <v>2</v>
      </c>
      <c r="Q13" s="869"/>
      <c r="R13" s="583"/>
      <c r="S13" s="583" t="s">
        <v>38</v>
      </c>
      <c r="T13" s="583">
        <v>1</v>
      </c>
      <c r="U13" s="583">
        <v>1</v>
      </c>
      <c r="V13" s="583"/>
      <c r="W13" s="583"/>
      <c r="X13" s="583"/>
      <c r="Y13" s="583"/>
      <c r="Z13" s="583"/>
      <c r="AA13" s="583"/>
      <c r="AB13" s="583"/>
      <c r="AC13" s="583"/>
      <c r="AD13" s="583"/>
      <c r="AE13" s="583"/>
      <c r="AF13" s="583"/>
      <c r="AG13" s="583"/>
      <c r="AH13" s="583"/>
      <c r="AI13" s="583"/>
      <c r="AJ13" s="583"/>
      <c r="AK13" s="583"/>
      <c r="AL13" s="583"/>
      <c r="AM13" s="583"/>
      <c r="AN13" s="583"/>
      <c r="AO13" s="583"/>
      <c r="AP13" s="583"/>
      <c r="AQ13" s="583"/>
      <c r="AR13" s="583"/>
      <c r="AS13" s="583"/>
      <c r="AT13" s="583"/>
      <c r="AU13" s="584"/>
    </row>
    <row r="14" spans="1:47" s="6" customFormat="1" ht="30.75" customHeight="1" hidden="1">
      <c r="A14" s="594" t="s">
        <v>225</v>
      </c>
      <c r="B14" s="870" t="s">
        <v>33</v>
      </c>
      <c r="C14" s="775"/>
      <c r="D14" s="871"/>
      <c r="E14" s="871"/>
      <c r="F14" s="872"/>
      <c r="G14" s="873">
        <f aca="true" t="shared" si="0" ref="G14:M14">SUM(G15:G16)</f>
        <v>3.5</v>
      </c>
      <c r="H14" s="874">
        <f t="shared" si="0"/>
        <v>105</v>
      </c>
      <c r="I14" s="875">
        <f t="shared" si="0"/>
        <v>66</v>
      </c>
      <c r="J14" s="875">
        <f t="shared" si="0"/>
        <v>0</v>
      </c>
      <c r="K14" s="875">
        <f t="shared" si="0"/>
        <v>0</v>
      </c>
      <c r="L14" s="875">
        <f t="shared" si="0"/>
        <v>66</v>
      </c>
      <c r="M14" s="876">
        <f t="shared" si="0"/>
        <v>39</v>
      </c>
      <c r="N14" s="877"/>
      <c r="O14" s="878"/>
      <c r="P14" s="878"/>
      <c r="Q14" s="592"/>
      <c r="R14" s="583"/>
      <c r="S14" s="583" t="s">
        <v>34</v>
      </c>
      <c r="T14" s="583"/>
      <c r="U14" s="583"/>
      <c r="V14" s="583"/>
      <c r="W14" s="583"/>
      <c r="X14" s="583"/>
      <c r="Y14" s="583"/>
      <c r="Z14" s="583"/>
      <c r="AA14" s="583"/>
      <c r="AB14" s="583"/>
      <c r="AC14" s="583"/>
      <c r="AD14" s="583"/>
      <c r="AE14" s="583"/>
      <c r="AF14" s="583"/>
      <c r="AG14" s="583"/>
      <c r="AH14" s="583"/>
      <c r="AI14" s="583"/>
      <c r="AJ14" s="583"/>
      <c r="AK14" s="583"/>
      <c r="AL14" s="583"/>
      <c r="AM14" s="583"/>
      <c r="AN14" s="583"/>
      <c r="AO14" s="583"/>
      <c r="AP14" s="583"/>
      <c r="AQ14" s="583"/>
      <c r="AR14" s="583"/>
      <c r="AS14" s="583"/>
      <c r="AT14" s="583"/>
      <c r="AU14" s="584"/>
    </row>
    <row r="15" spans="1:47" s="6" customFormat="1" ht="33" customHeight="1" hidden="1">
      <c r="A15" s="594" t="s">
        <v>226</v>
      </c>
      <c r="B15" s="795" t="s">
        <v>33</v>
      </c>
      <c r="C15" s="643"/>
      <c r="D15" s="631">
        <v>1</v>
      </c>
      <c r="E15" s="631"/>
      <c r="F15" s="633"/>
      <c r="G15" s="796">
        <v>1.5</v>
      </c>
      <c r="H15" s="797">
        <f>G15*30</f>
        <v>45</v>
      </c>
      <c r="I15" s="798">
        <f>J15+K15+L15</f>
        <v>30</v>
      </c>
      <c r="J15" s="799"/>
      <c r="K15" s="799"/>
      <c r="L15" s="799">
        <v>30</v>
      </c>
      <c r="M15" s="697">
        <f>H15-I15</f>
        <v>15</v>
      </c>
      <c r="N15" s="1039">
        <v>2</v>
      </c>
      <c r="O15" s="644"/>
      <c r="P15" s="633"/>
      <c r="Q15" s="592"/>
      <c r="R15" s="583"/>
      <c r="S15" s="583" t="s">
        <v>36</v>
      </c>
      <c r="T15" s="583"/>
      <c r="U15" s="583"/>
      <c r="V15" s="583">
        <v>1</v>
      </c>
      <c r="W15" s="583"/>
      <c r="X15" s="583"/>
      <c r="Y15" s="583"/>
      <c r="Z15" s="583"/>
      <c r="AA15" s="583"/>
      <c r="AB15" s="583"/>
      <c r="AC15" s="583"/>
      <c r="AD15" s="583"/>
      <c r="AE15" s="583"/>
      <c r="AF15" s="583"/>
      <c r="AG15" s="583"/>
      <c r="AH15" s="583"/>
      <c r="AI15" s="583"/>
      <c r="AJ15" s="583"/>
      <c r="AK15" s="583"/>
      <c r="AL15" s="583"/>
      <c r="AM15" s="583"/>
      <c r="AN15" s="583"/>
      <c r="AO15" s="583"/>
      <c r="AP15" s="583"/>
      <c r="AQ15" s="583"/>
      <c r="AR15" s="583"/>
      <c r="AS15" s="583"/>
      <c r="AT15" s="583"/>
      <c r="AU15" s="584"/>
    </row>
    <row r="16" spans="1:47" s="6" customFormat="1" ht="32.25" customHeight="1" hidden="1" thickBot="1">
      <c r="A16" s="594" t="s">
        <v>227</v>
      </c>
      <c r="B16" s="800" t="s">
        <v>33</v>
      </c>
      <c r="C16" s="801">
        <v>2</v>
      </c>
      <c r="D16" s="802"/>
      <c r="E16" s="802"/>
      <c r="F16" s="803"/>
      <c r="G16" s="804">
        <v>2</v>
      </c>
      <c r="H16" s="805">
        <f>G16*30</f>
        <v>60</v>
      </c>
      <c r="I16" s="806">
        <f>J16+K16+L16</f>
        <v>36</v>
      </c>
      <c r="J16" s="807"/>
      <c r="K16" s="807"/>
      <c r="L16" s="807">
        <v>36</v>
      </c>
      <c r="M16" s="808">
        <f>H16-I16</f>
        <v>24</v>
      </c>
      <c r="N16" s="801"/>
      <c r="O16" s="1050">
        <v>2</v>
      </c>
      <c r="P16" s="1051">
        <v>2</v>
      </c>
      <c r="Q16" s="592"/>
      <c r="R16" s="583"/>
      <c r="S16" s="583" t="s">
        <v>38</v>
      </c>
      <c r="T16" s="583">
        <v>1</v>
      </c>
      <c r="U16" s="583"/>
      <c r="V16" s="583"/>
      <c r="W16" s="583"/>
      <c r="X16" s="583"/>
      <c r="Y16" s="583"/>
      <c r="Z16" s="583"/>
      <c r="AA16" s="583"/>
      <c r="AB16" s="583"/>
      <c r="AC16" s="583"/>
      <c r="AD16" s="583"/>
      <c r="AE16" s="583"/>
      <c r="AF16" s="583"/>
      <c r="AG16" s="583"/>
      <c r="AH16" s="583"/>
      <c r="AI16" s="583"/>
      <c r="AJ16" s="583"/>
      <c r="AK16" s="583"/>
      <c r="AL16" s="583"/>
      <c r="AM16" s="583"/>
      <c r="AN16" s="583"/>
      <c r="AO16" s="583"/>
      <c r="AP16" s="583"/>
      <c r="AQ16" s="583"/>
      <c r="AR16" s="583"/>
      <c r="AS16" s="583"/>
      <c r="AT16" s="583"/>
      <c r="AU16" s="584"/>
    </row>
    <row r="17" spans="1:47" s="6" customFormat="1" ht="21.75" customHeight="1" hidden="1" thickBot="1">
      <c r="A17" s="1415" t="s">
        <v>228</v>
      </c>
      <c r="B17" s="1416"/>
      <c r="C17" s="1442"/>
      <c r="D17" s="1443"/>
      <c r="E17" s="1443"/>
      <c r="F17" s="1444"/>
      <c r="G17" s="810">
        <f aca="true" t="shared" si="1" ref="G17:M17">G12+G13+G14</f>
        <v>9.5</v>
      </c>
      <c r="H17" s="811">
        <f t="shared" si="1"/>
        <v>285</v>
      </c>
      <c r="I17" s="811">
        <f t="shared" si="1"/>
        <v>132</v>
      </c>
      <c r="J17" s="811">
        <f t="shared" si="1"/>
        <v>38</v>
      </c>
      <c r="K17" s="811">
        <f t="shared" si="1"/>
        <v>0</v>
      </c>
      <c r="L17" s="811">
        <f t="shared" si="1"/>
        <v>94</v>
      </c>
      <c r="M17" s="812">
        <f t="shared" si="1"/>
        <v>153</v>
      </c>
      <c r="N17" s="813"/>
      <c r="O17" s="736"/>
      <c r="P17" s="814"/>
      <c r="Q17" s="735"/>
      <c r="R17" s="736">
        <f aca="true" t="shared" si="2" ref="R17:AT17">SUM(R12:R16)</f>
        <v>0</v>
      </c>
      <c r="S17" s="736">
        <f t="shared" si="2"/>
        <v>0</v>
      </c>
      <c r="T17" s="736">
        <f t="shared" si="2"/>
        <v>2</v>
      </c>
      <c r="U17" s="736">
        <f t="shared" si="2"/>
        <v>1</v>
      </c>
      <c r="V17" s="736">
        <f t="shared" si="2"/>
        <v>1</v>
      </c>
      <c r="W17" s="736">
        <f t="shared" si="2"/>
        <v>0</v>
      </c>
      <c r="X17" s="736">
        <f t="shared" si="2"/>
        <v>0</v>
      </c>
      <c r="Y17" s="736">
        <f t="shared" si="2"/>
        <v>0</v>
      </c>
      <c r="Z17" s="736">
        <f t="shared" si="2"/>
        <v>0</v>
      </c>
      <c r="AA17" s="736">
        <f t="shared" si="2"/>
        <v>0</v>
      </c>
      <c r="AB17" s="736">
        <f t="shared" si="2"/>
        <v>0</v>
      </c>
      <c r="AC17" s="736">
        <f t="shared" si="2"/>
        <v>0</v>
      </c>
      <c r="AD17" s="736">
        <f t="shared" si="2"/>
        <v>0</v>
      </c>
      <c r="AE17" s="736">
        <f t="shared" si="2"/>
        <v>0</v>
      </c>
      <c r="AF17" s="736">
        <f t="shared" si="2"/>
        <v>0</v>
      </c>
      <c r="AG17" s="736">
        <f t="shared" si="2"/>
        <v>0</v>
      </c>
      <c r="AH17" s="736">
        <f t="shared" si="2"/>
        <v>0</v>
      </c>
      <c r="AI17" s="736">
        <f t="shared" si="2"/>
        <v>0</v>
      </c>
      <c r="AJ17" s="736">
        <f t="shared" si="2"/>
        <v>0</v>
      </c>
      <c r="AK17" s="736">
        <f t="shared" si="2"/>
        <v>0</v>
      </c>
      <c r="AL17" s="736">
        <f t="shared" si="2"/>
        <v>0</v>
      </c>
      <c r="AM17" s="736">
        <f t="shared" si="2"/>
        <v>0</v>
      </c>
      <c r="AN17" s="736">
        <f t="shared" si="2"/>
        <v>0</v>
      </c>
      <c r="AO17" s="736">
        <f t="shared" si="2"/>
        <v>0</v>
      </c>
      <c r="AP17" s="736">
        <f t="shared" si="2"/>
        <v>0</v>
      </c>
      <c r="AQ17" s="736">
        <f t="shared" si="2"/>
        <v>0</v>
      </c>
      <c r="AR17" s="736">
        <f t="shared" si="2"/>
        <v>0</v>
      </c>
      <c r="AS17" s="736">
        <f t="shared" si="2"/>
        <v>0</v>
      </c>
      <c r="AT17" s="736">
        <f t="shared" si="2"/>
        <v>0</v>
      </c>
      <c r="AU17" s="814"/>
    </row>
    <row r="18" spans="1:47" s="6" customFormat="1" ht="21.75" customHeight="1" hidden="1" thickBot="1">
      <c r="A18" s="1464" t="s">
        <v>219</v>
      </c>
      <c r="B18" s="1465"/>
      <c r="C18" s="1465"/>
      <c r="D18" s="1465"/>
      <c r="E18" s="1465"/>
      <c r="F18" s="1465"/>
      <c r="G18" s="1465"/>
      <c r="H18" s="1476"/>
      <c r="I18" s="1476"/>
      <c r="J18" s="1476"/>
      <c r="K18" s="1476"/>
      <c r="L18" s="1476"/>
      <c r="M18" s="1476"/>
      <c r="N18" s="1476"/>
      <c r="O18" s="1476"/>
      <c r="P18" s="1476"/>
      <c r="Q18" s="1465"/>
      <c r="R18" s="1465"/>
      <c r="S18" s="1465"/>
      <c r="T18" s="1465"/>
      <c r="U18" s="1465"/>
      <c r="V18" s="1465"/>
      <c r="W18" s="1465"/>
      <c r="X18" s="1465"/>
      <c r="Y18" s="1465"/>
      <c r="Z18" s="1465"/>
      <c r="AA18" s="1465"/>
      <c r="AB18" s="1465"/>
      <c r="AC18" s="1465"/>
      <c r="AD18" s="1465"/>
      <c r="AE18" s="1465"/>
      <c r="AF18" s="1465"/>
      <c r="AG18" s="1465"/>
      <c r="AH18" s="1465"/>
      <c r="AI18" s="1465"/>
      <c r="AJ18" s="1465"/>
      <c r="AK18" s="1465"/>
      <c r="AL18" s="1465"/>
      <c r="AM18" s="1465"/>
      <c r="AN18" s="1465"/>
      <c r="AO18" s="1465"/>
      <c r="AP18" s="1465"/>
      <c r="AQ18" s="1465"/>
      <c r="AR18" s="1465"/>
      <c r="AS18" s="1465"/>
      <c r="AT18" s="1465"/>
      <c r="AU18" s="1466"/>
    </row>
    <row r="19" spans="1:54" s="6" customFormat="1" ht="36" customHeight="1" hidden="1">
      <c r="A19" s="757" t="s">
        <v>240</v>
      </c>
      <c r="B19" s="815" t="s">
        <v>238</v>
      </c>
      <c r="C19" s="715"/>
      <c r="D19" s="716">
        <v>1</v>
      </c>
      <c r="E19" s="716"/>
      <c r="F19" s="656"/>
      <c r="G19" s="816">
        <v>4</v>
      </c>
      <c r="H19" s="817">
        <f>G19*30</f>
        <v>120</v>
      </c>
      <c r="I19" s="818">
        <f>SUM(J19:L19)</f>
        <v>45</v>
      </c>
      <c r="J19" s="819">
        <v>30</v>
      </c>
      <c r="K19" s="819"/>
      <c r="L19" s="819">
        <v>15</v>
      </c>
      <c r="M19" s="820">
        <f aca="true" t="shared" si="3" ref="M19:M24">H19-I19</f>
        <v>75</v>
      </c>
      <c r="N19" s="1040">
        <v>3</v>
      </c>
      <c r="O19" s="822"/>
      <c r="P19" s="823"/>
      <c r="Q19" s="760"/>
      <c r="R19" s="585"/>
      <c r="S19" s="588" t="s">
        <v>56</v>
      </c>
      <c r="T19" s="585"/>
      <c r="U19" s="585"/>
      <c r="V19" s="585"/>
      <c r="W19" s="585"/>
      <c r="X19" s="585"/>
      <c r="Y19" s="585"/>
      <c r="Z19" s="585"/>
      <c r="AA19" s="585"/>
      <c r="AB19" s="585"/>
      <c r="AC19" s="585"/>
      <c r="AD19" s="585"/>
      <c r="AE19" s="585"/>
      <c r="AF19" s="585"/>
      <c r="AG19" s="585"/>
      <c r="AH19" s="585"/>
      <c r="AI19" s="585"/>
      <c r="AJ19" s="585"/>
      <c r="AK19" s="585"/>
      <c r="AL19" s="585"/>
      <c r="AM19" s="585"/>
      <c r="AN19" s="585"/>
      <c r="AO19" s="585"/>
      <c r="AP19" s="585"/>
      <c r="AQ19" s="585"/>
      <c r="AR19" s="585"/>
      <c r="AS19" s="585"/>
      <c r="AT19" s="585"/>
      <c r="AU19" s="587"/>
      <c r="AV19" s="628">
        <f aca="true" t="shared" si="4" ref="AV19:AV24">I19/H19</f>
        <v>0.375</v>
      </c>
      <c r="AX19" s="6" t="s">
        <v>304</v>
      </c>
      <c r="BA19" s="6" t="s">
        <v>307</v>
      </c>
      <c r="BB19" s="6" t="s">
        <v>301</v>
      </c>
    </row>
    <row r="20" spans="1:48" s="625" customFormat="1" ht="35.25" customHeight="1" hidden="1">
      <c r="A20" s="594" t="s">
        <v>243</v>
      </c>
      <c r="B20" s="791" t="s">
        <v>259</v>
      </c>
      <c r="C20" s="827">
        <v>1</v>
      </c>
      <c r="D20" s="772"/>
      <c r="E20" s="595"/>
      <c r="F20" s="828"/>
      <c r="G20" s="759">
        <v>3</v>
      </c>
      <c r="H20" s="766">
        <f aca="true" t="shared" si="5" ref="H20:H25">G20*30</f>
        <v>90</v>
      </c>
      <c r="I20" s="826">
        <f>SUM(J20:L20)</f>
        <v>30</v>
      </c>
      <c r="J20" s="595">
        <v>15</v>
      </c>
      <c r="K20" s="595"/>
      <c r="L20" s="595">
        <v>15</v>
      </c>
      <c r="M20" s="771">
        <f t="shared" si="3"/>
        <v>60</v>
      </c>
      <c r="N20" s="1041">
        <v>2</v>
      </c>
      <c r="O20" s="591"/>
      <c r="P20" s="593"/>
      <c r="Q20" s="652"/>
      <c r="R20" s="6"/>
      <c r="S20" s="583"/>
      <c r="T20" s="583" t="s">
        <v>80</v>
      </c>
      <c r="U20" s="583" t="s">
        <v>81</v>
      </c>
      <c r="V20" s="583" t="s">
        <v>82</v>
      </c>
      <c r="W20" s="6"/>
      <c r="X20" s="6"/>
      <c r="Y20" s="583"/>
      <c r="Z20" s="583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584"/>
      <c r="AV20" s="628">
        <f t="shared" si="4"/>
        <v>0.3333333333333333</v>
      </c>
    </row>
    <row r="21" spans="1:48" s="625" customFormat="1" ht="36" customHeight="1" hidden="1">
      <c r="A21" s="683" t="s">
        <v>244</v>
      </c>
      <c r="B21" s="829" t="s">
        <v>220</v>
      </c>
      <c r="C21" s="830"/>
      <c r="D21" s="831">
        <v>2</v>
      </c>
      <c r="E21" s="832"/>
      <c r="F21" s="833"/>
      <c r="G21" s="1015">
        <v>3</v>
      </c>
      <c r="H21" s="1016">
        <f t="shared" si="5"/>
        <v>90</v>
      </c>
      <c r="I21" s="1017">
        <f>SUM(J21:L21)</f>
        <v>36</v>
      </c>
      <c r="J21" s="1018">
        <v>18</v>
      </c>
      <c r="K21" s="1019"/>
      <c r="L21" s="1018">
        <v>18</v>
      </c>
      <c r="M21" s="1020">
        <f t="shared" si="3"/>
        <v>54</v>
      </c>
      <c r="N21" s="1021"/>
      <c r="O21" s="1052">
        <v>2</v>
      </c>
      <c r="P21" s="1053">
        <v>2</v>
      </c>
      <c r="Q21" s="836"/>
      <c r="R21" s="586"/>
      <c r="S21" s="586"/>
      <c r="T21" s="586"/>
      <c r="U21" s="586"/>
      <c r="V21" s="586"/>
      <c r="W21" s="586"/>
      <c r="X21" s="586"/>
      <c r="Y21" s="586"/>
      <c r="Z21" s="586"/>
      <c r="AA21" s="586"/>
      <c r="AB21" s="586"/>
      <c r="AC21" s="586"/>
      <c r="AD21" s="586"/>
      <c r="AE21" s="586"/>
      <c r="AF21" s="586"/>
      <c r="AG21" s="586"/>
      <c r="AH21" s="586"/>
      <c r="AI21" s="586"/>
      <c r="AJ21" s="586"/>
      <c r="AK21" s="586"/>
      <c r="AL21" s="586"/>
      <c r="AM21" s="586"/>
      <c r="AN21" s="586"/>
      <c r="AO21" s="586"/>
      <c r="AP21" s="586"/>
      <c r="AQ21" s="586"/>
      <c r="AR21" s="586"/>
      <c r="AS21" s="586"/>
      <c r="AT21" s="586"/>
      <c r="AU21" s="589"/>
      <c r="AV21" s="628">
        <f t="shared" si="4"/>
        <v>0.4</v>
      </c>
    </row>
    <row r="22" spans="1:50" s="625" customFormat="1" ht="27" customHeight="1" hidden="1">
      <c r="A22" s="837" t="s">
        <v>273</v>
      </c>
      <c r="B22" s="779" t="s">
        <v>295</v>
      </c>
      <c r="C22" s="793">
        <v>1</v>
      </c>
      <c r="D22" s="717"/>
      <c r="E22" s="793"/>
      <c r="F22" s="794"/>
      <c r="G22" s="1022">
        <v>4.5</v>
      </c>
      <c r="H22" s="1016">
        <f t="shared" si="5"/>
        <v>135</v>
      </c>
      <c r="I22" s="1023">
        <f>J22+K22+L22</f>
        <v>45</v>
      </c>
      <c r="J22" s="1018">
        <v>30</v>
      </c>
      <c r="K22" s="1019"/>
      <c r="L22" s="1018">
        <v>15</v>
      </c>
      <c r="M22" s="1020">
        <f t="shared" si="3"/>
        <v>90</v>
      </c>
      <c r="N22" s="1042">
        <v>3</v>
      </c>
      <c r="O22" s="834"/>
      <c r="P22" s="835"/>
      <c r="Q22" s="838"/>
      <c r="R22" s="586"/>
      <c r="S22" s="586"/>
      <c r="T22" s="586"/>
      <c r="U22" s="586"/>
      <c r="V22" s="586"/>
      <c r="W22" s="586"/>
      <c r="X22" s="586"/>
      <c r="Y22" s="586"/>
      <c r="Z22" s="586"/>
      <c r="AA22" s="586"/>
      <c r="AB22" s="586"/>
      <c r="AC22" s="586"/>
      <c r="AD22" s="586"/>
      <c r="AE22" s="586"/>
      <c r="AF22" s="586"/>
      <c r="AG22" s="586"/>
      <c r="AH22" s="586"/>
      <c r="AI22" s="586"/>
      <c r="AJ22" s="586"/>
      <c r="AK22" s="586"/>
      <c r="AL22" s="586"/>
      <c r="AM22" s="586"/>
      <c r="AN22" s="586"/>
      <c r="AO22" s="586"/>
      <c r="AP22" s="586"/>
      <c r="AQ22" s="586"/>
      <c r="AR22" s="586"/>
      <c r="AS22" s="586"/>
      <c r="AT22" s="586"/>
      <c r="AU22" s="589"/>
      <c r="AV22" s="628">
        <f t="shared" si="4"/>
        <v>0.3333333333333333</v>
      </c>
      <c r="AX22" s="625" t="s">
        <v>304</v>
      </c>
    </row>
    <row r="23" spans="1:50" s="625" customFormat="1" ht="36" customHeight="1" hidden="1">
      <c r="A23" s="683" t="s">
        <v>274</v>
      </c>
      <c r="B23" s="791" t="s">
        <v>264</v>
      </c>
      <c r="C23" s="792">
        <v>2</v>
      </c>
      <c r="D23" s="717"/>
      <c r="E23" s="793"/>
      <c r="F23" s="794"/>
      <c r="G23" s="1015">
        <v>5</v>
      </c>
      <c r="H23" s="1016">
        <f t="shared" si="5"/>
        <v>150</v>
      </c>
      <c r="I23" s="1017">
        <f>SUM(J23:L23)</f>
        <v>54</v>
      </c>
      <c r="J23" s="1018">
        <v>36</v>
      </c>
      <c r="K23" s="1019">
        <v>18</v>
      </c>
      <c r="L23" s="1018"/>
      <c r="M23" s="1020">
        <f t="shared" si="3"/>
        <v>96</v>
      </c>
      <c r="N23" s="1021"/>
      <c r="O23" s="1052">
        <v>3</v>
      </c>
      <c r="P23" s="1053">
        <v>3</v>
      </c>
      <c r="Q23" s="836"/>
      <c r="R23" s="583"/>
      <c r="S23" s="583"/>
      <c r="T23" s="583"/>
      <c r="U23" s="583"/>
      <c r="V23" s="583"/>
      <c r="W23" s="583"/>
      <c r="X23" s="583"/>
      <c r="Y23" s="583"/>
      <c r="Z23" s="583"/>
      <c r="AA23" s="583"/>
      <c r="AB23" s="583"/>
      <c r="AC23" s="583"/>
      <c r="AD23" s="583"/>
      <c r="AE23" s="583"/>
      <c r="AF23" s="583"/>
      <c r="AG23" s="583"/>
      <c r="AH23" s="583"/>
      <c r="AI23" s="583"/>
      <c r="AJ23" s="583"/>
      <c r="AK23" s="583"/>
      <c r="AL23" s="583"/>
      <c r="AM23" s="583"/>
      <c r="AN23" s="583"/>
      <c r="AO23" s="583"/>
      <c r="AP23" s="583"/>
      <c r="AQ23" s="583"/>
      <c r="AR23" s="583"/>
      <c r="AS23" s="583"/>
      <c r="AT23" s="583"/>
      <c r="AU23" s="584"/>
      <c r="AV23" s="978">
        <f t="shared" si="4"/>
        <v>0.36</v>
      </c>
      <c r="AX23" s="625" t="s">
        <v>305</v>
      </c>
    </row>
    <row r="24" spans="1:50" s="625" customFormat="1" ht="36" customHeight="1" hidden="1" thickBot="1">
      <c r="A24" s="714" t="s">
        <v>284</v>
      </c>
      <c r="B24" s="839" t="s">
        <v>265</v>
      </c>
      <c r="C24" s="840">
        <v>1</v>
      </c>
      <c r="D24" s="841"/>
      <c r="E24" s="842"/>
      <c r="F24" s="843"/>
      <c r="G24" s="1024">
        <v>4.5</v>
      </c>
      <c r="H24" s="1025">
        <f t="shared" si="5"/>
        <v>135</v>
      </c>
      <c r="I24" s="1026">
        <f>SUM(J24:L24)</f>
        <v>45</v>
      </c>
      <c r="J24" s="1027">
        <v>30</v>
      </c>
      <c r="K24" s="1028"/>
      <c r="L24" s="1027">
        <v>15</v>
      </c>
      <c r="M24" s="1029">
        <f t="shared" si="3"/>
        <v>90</v>
      </c>
      <c r="N24" s="1043">
        <v>3</v>
      </c>
      <c r="O24" s="844"/>
      <c r="P24" s="845"/>
      <c r="Q24" s="846"/>
      <c r="R24" s="666"/>
      <c r="S24" s="666"/>
      <c r="T24" s="666"/>
      <c r="U24" s="666"/>
      <c r="V24" s="666"/>
      <c r="W24" s="666"/>
      <c r="X24" s="666"/>
      <c r="Y24" s="666"/>
      <c r="Z24" s="666"/>
      <c r="AA24" s="666"/>
      <c r="AB24" s="666"/>
      <c r="AC24" s="666"/>
      <c r="AD24" s="666"/>
      <c r="AE24" s="666"/>
      <c r="AF24" s="666"/>
      <c r="AG24" s="666"/>
      <c r="AH24" s="666"/>
      <c r="AI24" s="666"/>
      <c r="AJ24" s="666"/>
      <c r="AK24" s="666"/>
      <c r="AL24" s="666"/>
      <c r="AM24" s="666"/>
      <c r="AN24" s="666"/>
      <c r="AO24" s="666"/>
      <c r="AP24" s="666"/>
      <c r="AQ24" s="666"/>
      <c r="AR24" s="666"/>
      <c r="AS24" s="666"/>
      <c r="AT24" s="666"/>
      <c r="AU24" s="667"/>
      <c r="AV24" s="628">
        <f t="shared" si="4"/>
        <v>0.3333333333333333</v>
      </c>
      <c r="AX24" s="625" t="s">
        <v>304</v>
      </c>
    </row>
    <row r="25" spans="1:47" s="6" customFormat="1" ht="21.75" customHeight="1" hidden="1" thickBot="1">
      <c r="A25" s="1452" t="s">
        <v>241</v>
      </c>
      <c r="B25" s="1453"/>
      <c r="C25" s="1440"/>
      <c r="D25" s="1441"/>
      <c r="E25" s="1441"/>
      <c r="F25" s="1441"/>
      <c r="G25" s="879">
        <f>G19+G20+G21+G23+G24+G22</f>
        <v>24</v>
      </c>
      <c r="H25" s="880">
        <f t="shared" si="5"/>
        <v>720</v>
      </c>
      <c r="I25" s="881">
        <f>I19+I20+I21+I23+I24+I22</f>
        <v>255</v>
      </c>
      <c r="J25" s="881">
        <f>J19+J20+J21+J23+J24+J22</f>
        <v>159</v>
      </c>
      <c r="K25" s="881">
        <f>K19+K20+K21+K23+K24+K22</f>
        <v>18</v>
      </c>
      <c r="L25" s="881">
        <f>L19+L20+L21+L23+L24+L22</f>
        <v>78</v>
      </c>
      <c r="M25" s="881">
        <f>M19+M20+M21+M23+M24+M22</f>
        <v>465</v>
      </c>
      <c r="N25" s="882"/>
      <c r="O25" s="882"/>
      <c r="P25" s="883"/>
      <c r="Q25" s="879"/>
      <c r="R25" s="884"/>
      <c r="S25" s="885"/>
      <c r="T25" s="885"/>
      <c r="U25" s="885"/>
      <c r="V25" s="885"/>
      <c r="W25" s="885"/>
      <c r="X25" s="885"/>
      <c r="Y25" s="885"/>
      <c r="Z25" s="885"/>
      <c r="AA25" s="885"/>
      <c r="AB25" s="885"/>
      <c r="AC25" s="885"/>
      <c r="AD25" s="885"/>
      <c r="AE25" s="885"/>
      <c r="AF25" s="885"/>
      <c r="AG25" s="885"/>
      <c r="AH25" s="885"/>
      <c r="AI25" s="885"/>
      <c r="AJ25" s="885"/>
      <c r="AK25" s="885"/>
      <c r="AL25" s="885"/>
      <c r="AM25" s="885"/>
      <c r="AN25" s="885"/>
      <c r="AO25" s="885"/>
      <c r="AP25" s="885"/>
      <c r="AQ25" s="885"/>
      <c r="AR25" s="885"/>
      <c r="AS25" s="885"/>
      <c r="AT25" s="885"/>
      <c r="AU25" s="886"/>
    </row>
    <row r="26" spans="1:47" s="6" customFormat="1" ht="18" customHeight="1" hidden="1" thickBot="1">
      <c r="A26" s="1445" t="s">
        <v>256</v>
      </c>
      <c r="B26" s="1446"/>
      <c r="C26" s="1446"/>
      <c r="D26" s="1446"/>
      <c r="E26" s="1446"/>
      <c r="F26" s="1446"/>
      <c r="G26" s="1446"/>
      <c r="H26" s="1446"/>
      <c r="I26" s="1446"/>
      <c r="J26" s="1446"/>
      <c r="K26" s="1446"/>
      <c r="L26" s="1446"/>
      <c r="M26" s="1446"/>
      <c r="N26" s="1447"/>
      <c r="O26" s="1447"/>
      <c r="P26" s="1447"/>
      <c r="Q26" s="1448"/>
      <c r="R26" s="1448"/>
      <c r="S26" s="1448"/>
      <c r="T26" s="1448"/>
      <c r="U26" s="1448"/>
      <c r="V26" s="1448"/>
      <c r="W26" s="1448"/>
      <c r="X26" s="1448"/>
      <c r="Y26" s="1448"/>
      <c r="Z26" s="1448"/>
      <c r="AA26" s="1448"/>
      <c r="AB26" s="1448"/>
      <c r="AC26" s="1448"/>
      <c r="AD26" s="1448"/>
      <c r="AE26" s="1448"/>
      <c r="AF26" s="1448"/>
      <c r="AG26" s="1448"/>
      <c r="AH26" s="1448"/>
      <c r="AI26" s="1448"/>
      <c r="AJ26" s="1448"/>
      <c r="AK26" s="1448"/>
      <c r="AL26" s="1448"/>
      <c r="AM26" s="1448"/>
      <c r="AN26" s="1448"/>
      <c r="AO26" s="1448"/>
      <c r="AP26" s="1448"/>
      <c r="AQ26" s="1448"/>
      <c r="AR26" s="1448"/>
      <c r="AS26" s="1448"/>
      <c r="AT26" s="1448"/>
      <c r="AU26" s="1449"/>
    </row>
    <row r="27" spans="1:47" s="625" customFormat="1" ht="18" customHeight="1" hidden="1" thickBot="1">
      <c r="A27" s="727" t="s">
        <v>229</v>
      </c>
      <c r="B27" s="887" t="s">
        <v>132</v>
      </c>
      <c r="C27" s="888"/>
      <c r="D27" s="841">
        <v>3</v>
      </c>
      <c r="E27" s="841"/>
      <c r="F27" s="664"/>
      <c r="G27" s="889">
        <v>6</v>
      </c>
      <c r="H27" s="890">
        <f>G27*30</f>
        <v>180</v>
      </c>
      <c r="I27" s="891"/>
      <c r="J27" s="891"/>
      <c r="K27" s="891"/>
      <c r="L27" s="891"/>
      <c r="M27" s="892">
        <f>H27-I27</f>
        <v>180</v>
      </c>
      <c r="N27" s="775"/>
      <c r="O27" s="847"/>
      <c r="P27" s="893"/>
      <c r="Q27" s="894"/>
      <c r="R27" s="895"/>
      <c r="S27" s="895"/>
      <c r="T27" s="895"/>
      <c r="U27" s="895"/>
      <c r="V27" s="895"/>
      <c r="W27" s="895"/>
      <c r="X27" s="895"/>
      <c r="Y27" s="895"/>
      <c r="Z27" s="895"/>
      <c r="AA27" s="895"/>
      <c r="AB27" s="895"/>
      <c r="AC27" s="895"/>
      <c r="AD27" s="895"/>
      <c r="AE27" s="895"/>
      <c r="AF27" s="895"/>
      <c r="AG27" s="895"/>
      <c r="AH27" s="895"/>
      <c r="AI27" s="895"/>
      <c r="AJ27" s="895"/>
      <c r="AK27" s="895"/>
      <c r="AL27" s="895"/>
      <c r="AM27" s="895"/>
      <c r="AN27" s="895"/>
      <c r="AO27" s="895"/>
      <c r="AP27" s="895"/>
      <c r="AQ27" s="895"/>
      <c r="AR27" s="895"/>
      <c r="AS27" s="895"/>
      <c r="AT27" s="895"/>
      <c r="AU27" s="896"/>
    </row>
    <row r="28" spans="1:47" s="625" customFormat="1" ht="21.75" customHeight="1" hidden="1" thickBot="1">
      <c r="A28" s="1415" t="s">
        <v>230</v>
      </c>
      <c r="B28" s="1416"/>
      <c r="C28" s="1437"/>
      <c r="D28" s="1438"/>
      <c r="E28" s="1438"/>
      <c r="F28" s="1439"/>
      <c r="G28" s="897">
        <f aca="true" t="shared" si="6" ref="G28:AT28">SUM(G27:G27)</f>
        <v>6</v>
      </c>
      <c r="H28" s="890">
        <f t="shared" si="6"/>
        <v>180</v>
      </c>
      <c r="I28" s="890">
        <f t="shared" si="6"/>
        <v>0</v>
      </c>
      <c r="J28" s="890">
        <f t="shared" si="6"/>
        <v>0</v>
      </c>
      <c r="K28" s="890">
        <f t="shared" si="6"/>
        <v>0</v>
      </c>
      <c r="L28" s="890">
        <f t="shared" si="6"/>
        <v>0</v>
      </c>
      <c r="M28" s="890">
        <f t="shared" si="6"/>
        <v>180</v>
      </c>
      <c r="N28" s="813">
        <f t="shared" si="6"/>
        <v>0</v>
      </c>
      <c r="O28" s="736">
        <f t="shared" si="6"/>
        <v>0</v>
      </c>
      <c r="P28" s="814">
        <f t="shared" si="6"/>
        <v>0</v>
      </c>
      <c r="Q28" s="879"/>
      <c r="R28" s="735">
        <f t="shared" si="6"/>
        <v>0</v>
      </c>
      <c r="S28" s="736">
        <f t="shared" si="6"/>
        <v>0</v>
      </c>
      <c r="T28" s="736">
        <f t="shared" si="6"/>
        <v>0</v>
      </c>
      <c r="U28" s="736">
        <f t="shared" si="6"/>
        <v>0</v>
      </c>
      <c r="V28" s="736">
        <f t="shared" si="6"/>
        <v>0</v>
      </c>
      <c r="W28" s="736">
        <f t="shared" si="6"/>
        <v>0</v>
      </c>
      <c r="X28" s="736">
        <f t="shared" si="6"/>
        <v>0</v>
      </c>
      <c r="Y28" s="736">
        <f t="shared" si="6"/>
        <v>0</v>
      </c>
      <c r="Z28" s="736">
        <f t="shared" si="6"/>
        <v>0</v>
      </c>
      <c r="AA28" s="736">
        <f t="shared" si="6"/>
        <v>0</v>
      </c>
      <c r="AB28" s="736">
        <f t="shared" si="6"/>
        <v>0</v>
      </c>
      <c r="AC28" s="736">
        <f t="shared" si="6"/>
        <v>0</v>
      </c>
      <c r="AD28" s="736">
        <f t="shared" si="6"/>
        <v>0</v>
      </c>
      <c r="AE28" s="736">
        <f t="shared" si="6"/>
        <v>0</v>
      </c>
      <c r="AF28" s="736">
        <f t="shared" si="6"/>
        <v>0</v>
      </c>
      <c r="AG28" s="736">
        <f t="shared" si="6"/>
        <v>0</v>
      </c>
      <c r="AH28" s="736">
        <f t="shared" si="6"/>
        <v>0</v>
      </c>
      <c r="AI28" s="736">
        <f t="shared" si="6"/>
        <v>0</v>
      </c>
      <c r="AJ28" s="736">
        <f t="shared" si="6"/>
        <v>0</v>
      </c>
      <c r="AK28" s="736">
        <f t="shared" si="6"/>
        <v>0</v>
      </c>
      <c r="AL28" s="736">
        <f t="shared" si="6"/>
        <v>0</v>
      </c>
      <c r="AM28" s="736">
        <f t="shared" si="6"/>
        <v>0</v>
      </c>
      <c r="AN28" s="736">
        <f t="shared" si="6"/>
        <v>0</v>
      </c>
      <c r="AO28" s="736">
        <f t="shared" si="6"/>
        <v>0</v>
      </c>
      <c r="AP28" s="736">
        <f t="shared" si="6"/>
        <v>0</v>
      </c>
      <c r="AQ28" s="736">
        <f t="shared" si="6"/>
        <v>0</v>
      </c>
      <c r="AR28" s="736">
        <f t="shared" si="6"/>
        <v>0</v>
      </c>
      <c r="AS28" s="736">
        <f t="shared" si="6"/>
        <v>0</v>
      </c>
      <c r="AT28" s="736">
        <f t="shared" si="6"/>
        <v>0</v>
      </c>
      <c r="AU28" s="814"/>
    </row>
    <row r="29" spans="1:47" s="625" customFormat="1" ht="21.75" customHeight="1" hidden="1" thickBot="1">
      <c r="A29" s="1445" t="s">
        <v>246</v>
      </c>
      <c r="B29" s="1446"/>
      <c r="C29" s="1446"/>
      <c r="D29" s="1446"/>
      <c r="E29" s="1446"/>
      <c r="F29" s="1446"/>
      <c r="G29" s="1446"/>
      <c r="H29" s="1446"/>
      <c r="I29" s="1446"/>
      <c r="J29" s="1446"/>
      <c r="K29" s="1446"/>
      <c r="L29" s="1446"/>
      <c r="M29" s="1446"/>
      <c r="N29" s="1447"/>
      <c r="O29" s="1447"/>
      <c r="P29" s="1447"/>
      <c r="Q29" s="1448"/>
      <c r="R29" s="1448"/>
      <c r="S29" s="1448"/>
      <c r="T29" s="1448"/>
      <c r="U29" s="1448"/>
      <c r="V29" s="1448"/>
      <c r="W29" s="1448"/>
      <c r="X29" s="1448"/>
      <c r="Y29" s="1448"/>
      <c r="Z29" s="1448"/>
      <c r="AA29" s="1448"/>
      <c r="AB29" s="1448"/>
      <c r="AC29" s="1448"/>
      <c r="AD29" s="1448"/>
      <c r="AE29" s="1448"/>
      <c r="AF29" s="1448"/>
      <c r="AG29" s="1448"/>
      <c r="AH29" s="1448"/>
      <c r="AI29" s="1448"/>
      <c r="AJ29" s="1448"/>
      <c r="AK29" s="1448"/>
      <c r="AL29" s="1448"/>
      <c r="AM29" s="1448"/>
      <c r="AN29" s="1448"/>
      <c r="AO29" s="1448"/>
      <c r="AP29" s="1448"/>
      <c r="AQ29" s="1448"/>
      <c r="AR29" s="1448"/>
      <c r="AS29" s="1448"/>
      <c r="AT29" s="1448"/>
      <c r="AU29" s="1449"/>
    </row>
    <row r="30" spans="1:47" s="625" customFormat="1" ht="16.5" customHeight="1" hidden="1" thickBot="1">
      <c r="A30" s="898" t="s">
        <v>138</v>
      </c>
      <c r="B30" s="899" t="s">
        <v>239</v>
      </c>
      <c r="C30" s="900"/>
      <c r="D30" s="901"/>
      <c r="E30" s="901"/>
      <c r="F30" s="902"/>
      <c r="G30" s="903">
        <v>24</v>
      </c>
      <c r="H30" s="904">
        <f>G30*30</f>
        <v>720</v>
      </c>
      <c r="I30" s="905"/>
      <c r="J30" s="905"/>
      <c r="K30" s="905"/>
      <c r="L30" s="905"/>
      <c r="M30" s="906">
        <f>H30-I30</f>
        <v>720</v>
      </c>
      <c r="N30" s="907"/>
      <c r="O30" s="908"/>
      <c r="P30" s="909"/>
      <c r="Q30" s="910"/>
      <c r="R30" s="911"/>
      <c r="S30" s="911"/>
      <c r="T30" s="911"/>
      <c r="U30" s="911"/>
      <c r="V30" s="911"/>
      <c r="W30" s="911"/>
      <c r="X30" s="911"/>
      <c r="Y30" s="911"/>
      <c r="Z30" s="911"/>
      <c r="AA30" s="911"/>
      <c r="AB30" s="911"/>
      <c r="AC30" s="911"/>
      <c r="AD30" s="911"/>
      <c r="AE30" s="911"/>
      <c r="AF30" s="911"/>
      <c r="AG30" s="911"/>
      <c r="AH30" s="911"/>
      <c r="AI30" s="911"/>
      <c r="AJ30" s="911"/>
      <c r="AK30" s="911"/>
      <c r="AL30" s="911"/>
      <c r="AM30" s="911"/>
      <c r="AN30" s="911"/>
      <c r="AO30" s="911"/>
      <c r="AP30" s="911"/>
      <c r="AQ30" s="911"/>
      <c r="AR30" s="911"/>
      <c r="AS30" s="911"/>
      <c r="AT30" s="911"/>
      <c r="AU30" s="912"/>
    </row>
    <row r="31" spans="1:47" s="625" customFormat="1" ht="16.5" customHeight="1" hidden="1" thickBot="1">
      <c r="A31" s="1415" t="s">
        <v>231</v>
      </c>
      <c r="B31" s="1416"/>
      <c r="C31" s="1437"/>
      <c r="D31" s="1438"/>
      <c r="E31" s="1438"/>
      <c r="F31" s="1439"/>
      <c r="G31" s="897">
        <f aca="true" t="shared" si="7" ref="G31:AT31">SUM(G30:G30)</f>
        <v>24</v>
      </c>
      <c r="H31" s="913">
        <f t="shared" si="7"/>
        <v>720</v>
      </c>
      <c r="I31" s="913">
        <f t="shared" si="7"/>
        <v>0</v>
      </c>
      <c r="J31" s="913">
        <f t="shared" si="7"/>
        <v>0</v>
      </c>
      <c r="K31" s="913">
        <f t="shared" si="7"/>
        <v>0</v>
      </c>
      <c r="L31" s="913">
        <f t="shared" si="7"/>
        <v>0</v>
      </c>
      <c r="M31" s="913">
        <f t="shared" si="7"/>
        <v>720</v>
      </c>
      <c r="N31" s="914">
        <f t="shared" si="7"/>
        <v>0</v>
      </c>
      <c r="O31" s="915">
        <f t="shared" si="7"/>
        <v>0</v>
      </c>
      <c r="P31" s="916">
        <f t="shared" si="7"/>
        <v>0</v>
      </c>
      <c r="Q31" s="879"/>
      <c r="R31" s="917">
        <f t="shared" si="7"/>
        <v>0</v>
      </c>
      <c r="S31" s="918">
        <f t="shared" si="7"/>
        <v>0</v>
      </c>
      <c r="T31" s="918">
        <f t="shared" si="7"/>
        <v>0</v>
      </c>
      <c r="U31" s="918">
        <f t="shared" si="7"/>
        <v>0</v>
      </c>
      <c r="V31" s="918">
        <f t="shared" si="7"/>
        <v>0</v>
      </c>
      <c r="W31" s="918">
        <f t="shared" si="7"/>
        <v>0</v>
      </c>
      <c r="X31" s="918">
        <f t="shared" si="7"/>
        <v>0</v>
      </c>
      <c r="Y31" s="918">
        <f t="shared" si="7"/>
        <v>0</v>
      </c>
      <c r="Z31" s="918">
        <f t="shared" si="7"/>
        <v>0</v>
      </c>
      <c r="AA31" s="918">
        <f t="shared" si="7"/>
        <v>0</v>
      </c>
      <c r="AB31" s="918">
        <f t="shared" si="7"/>
        <v>0</v>
      </c>
      <c r="AC31" s="918">
        <f t="shared" si="7"/>
        <v>0</v>
      </c>
      <c r="AD31" s="918">
        <f t="shared" si="7"/>
        <v>0</v>
      </c>
      <c r="AE31" s="918">
        <f t="shared" si="7"/>
        <v>0</v>
      </c>
      <c r="AF31" s="918">
        <f t="shared" si="7"/>
        <v>0</v>
      </c>
      <c r="AG31" s="918">
        <f t="shared" si="7"/>
        <v>0</v>
      </c>
      <c r="AH31" s="918">
        <f t="shared" si="7"/>
        <v>0</v>
      </c>
      <c r="AI31" s="918">
        <f t="shared" si="7"/>
        <v>0</v>
      </c>
      <c r="AJ31" s="918">
        <f t="shared" si="7"/>
        <v>0</v>
      </c>
      <c r="AK31" s="918">
        <f t="shared" si="7"/>
        <v>0</v>
      </c>
      <c r="AL31" s="918">
        <f t="shared" si="7"/>
        <v>0</v>
      </c>
      <c r="AM31" s="918">
        <f t="shared" si="7"/>
        <v>0</v>
      </c>
      <c r="AN31" s="918">
        <f t="shared" si="7"/>
        <v>0</v>
      </c>
      <c r="AO31" s="918">
        <f t="shared" si="7"/>
        <v>0</v>
      </c>
      <c r="AP31" s="918">
        <f t="shared" si="7"/>
        <v>0</v>
      </c>
      <c r="AQ31" s="918">
        <f t="shared" si="7"/>
        <v>0</v>
      </c>
      <c r="AR31" s="918">
        <f t="shared" si="7"/>
        <v>0</v>
      </c>
      <c r="AS31" s="918">
        <f t="shared" si="7"/>
        <v>0</v>
      </c>
      <c r="AT31" s="918">
        <f t="shared" si="7"/>
        <v>0</v>
      </c>
      <c r="AU31" s="919"/>
    </row>
    <row r="32" spans="1:47" s="625" customFormat="1" ht="26.25" customHeight="1" hidden="1" thickBot="1">
      <c r="A32" s="1415" t="s">
        <v>232</v>
      </c>
      <c r="B32" s="1416"/>
      <c r="C32" s="1437"/>
      <c r="D32" s="1438"/>
      <c r="E32" s="1438"/>
      <c r="F32" s="1439"/>
      <c r="G32" s="897">
        <f>G17+G25+G28+G31</f>
        <v>63.5</v>
      </c>
      <c r="H32" s="913">
        <f aca="true" t="shared" si="8" ref="H32:P32">H17+H28+H31+H25</f>
        <v>1905</v>
      </c>
      <c r="I32" s="913">
        <f t="shared" si="8"/>
        <v>387</v>
      </c>
      <c r="J32" s="913">
        <f t="shared" si="8"/>
        <v>197</v>
      </c>
      <c r="K32" s="913">
        <f t="shared" si="8"/>
        <v>18</v>
      </c>
      <c r="L32" s="913">
        <f t="shared" si="8"/>
        <v>172</v>
      </c>
      <c r="M32" s="913">
        <f t="shared" si="8"/>
        <v>1518</v>
      </c>
      <c r="N32" s="813">
        <f t="shared" si="8"/>
        <v>0</v>
      </c>
      <c r="O32" s="813">
        <f t="shared" si="8"/>
        <v>0</v>
      </c>
      <c r="P32" s="879">
        <f t="shared" si="8"/>
        <v>0</v>
      </c>
      <c r="Q32" s="735"/>
      <c r="R32" s="920">
        <f aca="true" t="shared" si="9" ref="R32:AT32">SUM(R11:R31)</f>
        <v>0</v>
      </c>
      <c r="S32" s="920">
        <f t="shared" si="9"/>
        <v>0</v>
      </c>
      <c r="T32" s="920">
        <f t="shared" si="9"/>
        <v>4</v>
      </c>
      <c r="U32" s="920">
        <f t="shared" si="9"/>
        <v>2</v>
      </c>
      <c r="V32" s="920">
        <f t="shared" si="9"/>
        <v>2</v>
      </c>
      <c r="W32" s="920">
        <f t="shared" si="9"/>
        <v>0</v>
      </c>
      <c r="X32" s="920">
        <f t="shared" si="9"/>
        <v>0</v>
      </c>
      <c r="Y32" s="920">
        <f t="shared" si="9"/>
        <v>0</v>
      </c>
      <c r="Z32" s="920">
        <f t="shared" si="9"/>
        <v>0</v>
      </c>
      <c r="AA32" s="920">
        <f t="shared" si="9"/>
        <v>0</v>
      </c>
      <c r="AB32" s="920">
        <f t="shared" si="9"/>
        <v>0</v>
      </c>
      <c r="AC32" s="920">
        <f t="shared" si="9"/>
        <v>0</v>
      </c>
      <c r="AD32" s="920">
        <f t="shared" si="9"/>
        <v>0</v>
      </c>
      <c r="AE32" s="920">
        <f t="shared" si="9"/>
        <v>0</v>
      </c>
      <c r="AF32" s="920">
        <f t="shared" si="9"/>
        <v>0</v>
      </c>
      <c r="AG32" s="920">
        <f t="shared" si="9"/>
        <v>0</v>
      </c>
      <c r="AH32" s="920">
        <f t="shared" si="9"/>
        <v>0</v>
      </c>
      <c r="AI32" s="920">
        <f t="shared" si="9"/>
        <v>0</v>
      </c>
      <c r="AJ32" s="920">
        <f t="shared" si="9"/>
        <v>0</v>
      </c>
      <c r="AK32" s="920">
        <f t="shared" si="9"/>
        <v>0</v>
      </c>
      <c r="AL32" s="920">
        <f t="shared" si="9"/>
        <v>0</v>
      </c>
      <c r="AM32" s="920">
        <f t="shared" si="9"/>
        <v>0</v>
      </c>
      <c r="AN32" s="920">
        <f t="shared" si="9"/>
        <v>0</v>
      </c>
      <c r="AO32" s="920">
        <f t="shared" si="9"/>
        <v>0</v>
      </c>
      <c r="AP32" s="920">
        <f t="shared" si="9"/>
        <v>0</v>
      </c>
      <c r="AQ32" s="920">
        <f t="shared" si="9"/>
        <v>0</v>
      </c>
      <c r="AR32" s="920">
        <f t="shared" si="9"/>
        <v>0</v>
      </c>
      <c r="AS32" s="920">
        <f t="shared" si="9"/>
        <v>0</v>
      </c>
      <c r="AT32" s="920">
        <f t="shared" si="9"/>
        <v>0</v>
      </c>
      <c r="AU32" s="921"/>
    </row>
    <row r="33" spans="1:47" s="6" customFormat="1" ht="20.25" customHeight="1" hidden="1" thickBot="1">
      <c r="A33" s="1432" t="s">
        <v>233</v>
      </c>
      <c r="B33" s="1433"/>
      <c r="C33" s="1433"/>
      <c r="D33" s="1433"/>
      <c r="E33" s="1433"/>
      <c r="F33" s="1433"/>
      <c r="G33" s="1433"/>
      <c r="H33" s="1433"/>
      <c r="I33" s="1433"/>
      <c r="J33" s="1433"/>
      <c r="K33" s="1433"/>
      <c r="L33" s="1433"/>
      <c r="M33" s="1433"/>
      <c r="N33" s="1457"/>
      <c r="O33" s="1457"/>
      <c r="P33" s="1457"/>
      <c r="Q33" s="1457"/>
      <c r="R33" s="1457"/>
      <c r="S33" s="1457"/>
      <c r="T33" s="1457"/>
      <c r="U33" s="1457"/>
      <c r="V33" s="1457"/>
      <c r="W33" s="1457"/>
      <c r="X33" s="1457"/>
      <c r="Y33" s="1457"/>
      <c r="Z33" s="1457"/>
      <c r="AA33" s="1457"/>
      <c r="AB33" s="1457"/>
      <c r="AC33" s="1457"/>
      <c r="AD33" s="1457"/>
      <c r="AE33" s="1457"/>
      <c r="AF33" s="1457"/>
      <c r="AG33" s="1457"/>
      <c r="AH33" s="1457"/>
      <c r="AI33" s="1457"/>
      <c r="AJ33" s="1457"/>
      <c r="AK33" s="1457"/>
      <c r="AL33" s="1457"/>
      <c r="AM33" s="1457"/>
      <c r="AN33" s="1457"/>
      <c r="AO33" s="1457"/>
      <c r="AP33" s="1457"/>
      <c r="AQ33" s="1457"/>
      <c r="AR33" s="1457"/>
      <c r="AS33" s="1457"/>
      <c r="AT33" s="1457"/>
      <c r="AU33" s="1458"/>
    </row>
    <row r="34" spans="1:47" s="6" customFormat="1" ht="20.25" customHeight="1" hidden="1" thickBot="1">
      <c r="A34" s="1432" t="s">
        <v>217</v>
      </c>
      <c r="B34" s="1450"/>
      <c r="C34" s="1450"/>
      <c r="D34" s="1450"/>
      <c r="E34" s="1450"/>
      <c r="F34" s="1450"/>
      <c r="G34" s="1450"/>
      <c r="H34" s="1450"/>
      <c r="I34" s="1450"/>
      <c r="J34" s="1450"/>
      <c r="K34" s="1450"/>
      <c r="L34" s="1450"/>
      <c r="M34" s="1450"/>
      <c r="N34" s="1450"/>
      <c r="O34" s="1450"/>
      <c r="P34" s="1450"/>
      <c r="Q34" s="1450"/>
      <c r="R34" s="1450"/>
      <c r="S34" s="1450"/>
      <c r="T34" s="1450"/>
      <c r="U34" s="1450"/>
      <c r="V34" s="1450"/>
      <c r="W34" s="1450"/>
      <c r="X34" s="1450"/>
      <c r="Y34" s="1450"/>
      <c r="Z34" s="1450"/>
      <c r="AA34" s="1450"/>
      <c r="AB34" s="1450"/>
      <c r="AC34" s="1450"/>
      <c r="AD34" s="1450"/>
      <c r="AE34" s="1450"/>
      <c r="AF34" s="1450"/>
      <c r="AG34" s="1450"/>
      <c r="AH34" s="1450"/>
      <c r="AI34" s="1450"/>
      <c r="AJ34" s="1450"/>
      <c r="AK34" s="1450"/>
      <c r="AL34" s="1450"/>
      <c r="AM34" s="1450"/>
      <c r="AN34" s="1450"/>
      <c r="AO34" s="1450"/>
      <c r="AP34" s="1450"/>
      <c r="AQ34" s="1450"/>
      <c r="AR34" s="1450"/>
      <c r="AS34" s="1450"/>
      <c r="AT34" s="1450"/>
      <c r="AU34" s="1451"/>
    </row>
    <row r="35" spans="1:47" s="6" customFormat="1" ht="21.75" customHeight="1" hidden="1" thickBot="1">
      <c r="A35" s="1461" t="s">
        <v>257</v>
      </c>
      <c r="B35" s="1462"/>
      <c r="C35" s="1462"/>
      <c r="D35" s="1462"/>
      <c r="E35" s="1462"/>
      <c r="F35" s="1462"/>
      <c r="G35" s="1462"/>
      <c r="H35" s="1462"/>
      <c r="I35" s="1462"/>
      <c r="J35" s="1462"/>
      <c r="K35" s="1462"/>
      <c r="L35" s="1462"/>
      <c r="M35" s="1462"/>
      <c r="N35" s="1462"/>
      <c r="O35" s="1462"/>
      <c r="P35" s="1462"/>
      <c r="Q35" s="1462"/>
      <c r="R35" s="1462"/>
      <c r="S35" s="1462"/>
      <c r="T35" s="1462"/>
      <c r="U35" s="1462"/>
      <c r="V35" s="1462"/>
      <c r="W35" s="1462"/>
      <c r="X35" s="1462"/>
      <c r="Y35" s="1462"/>
      <c r="Z35" s="1462"/>
      <c r="AA35" s="1462"/>
      <c r="AB35" s="1462"/>
      <c r="AC35" s="1462"/>
      <c r="AD35" s="1462"/>
      <c r="AE35" s="1462"/>
      <c r="AF35" s="1462"/>
      <c r="AG35" s="1462"/>
      <c r="AH35" s="1462"/>
      <c r="AI35" s="1462"/>
      <c r="AJ35" s="1462"/>
      <c r="AK35" s="1462"/>
      <c r="AL35" s="1462"/>
      <c r="AM35" s="1462"/>
      <c r="AN35" s="1462"/>
      <c r="AO35" s="1462"/>
      <c r="AP35" s="1462"/>
      <c r="AQ35" s="1462"/>
      <c r="AR35" s="1462"/>
      <c r="AS35" s="1462"/>
      <c r="AT35" s="1462"/>
      <c r="AU35" s="1463"/>
    </row>
    <row r="36" spans="1:48" s="625" customFormat="1" ht="48" customHeight="1" hidden="1">
      <c r="A36" s="922" t="s">
        <v>223</v>
      </c>
      <c r="B36" s="923" t="s">
        <v>260</v>
      </c>
      <c r="C36" s="924"/>
      <c r="D36" s="925">
        <v>2</v>
      </c>
      <c r="E36" s="926"/>
      <c r="F36" s="927"/>
      <c r="G36" s="928">
        <v>4</v>
      </c>
      <c r="H36" s="929">
        <f>G36*30</f>
        <v>120</v>
      </c>
      <c r="I36" s="930">
        <f>J36+K36+L36</f>
        <v>36</v>
      </c>
      <c r="J36" s="864">
        <v>27</v>
      </c>
      <c r="K36" s="931">
        <v>9</v>
      </c>
      <c r="L36" s="932"/>
      <c r="M36" s="933">
        <f>H36-I36</f>
        <v>84</v>
      </c>
      <c r="N36" s="934"/>
      <c r="O36" s="1054">
        <v>2</v>
      </c>
      <c r="P36" s="1055">
        <v>2</v>
      </c>
      <c r="Q36" s="934"/>
      <c r="R36" s="629"/>
      <c r="S36" s="629"/>
      <c r="T36" s="629"/>
      <c r="U36" s="629"/>
      <c r="V36" s="629"/>
      <c r="W36" s="629"/>
      <c r="X36" s="629"/>
      <c r="Y36" s="629"/>
      <c r="Z36" s="629"/>
      <c r="AA36" s="629"/>
      <c r="AB36" s="629"/>
      <c r="AC36" s="629"/>
      <c r="AD36" s="629"/>
      <c r="AE36" s="629"/>
      <c r="AF36" s="629"/>
      <c r="AG36" s="629"/>
      <c r="AH36" s="629"/>
      <c r="AI36" s="629"/>
      <c r="AJ36" s="629"/>
      <c r="AK36" s="629"/>
      <c r="AL36" s="629"/>
      <c r="AM36" s="629"/>
      <c r="AN36" s="629"/>
      <c r="AO36" s="629"/>
      <c r="AP36" s="629"/>
      <c r="AQ36" s="629"/>
      <c r="AR36" s="629"/>
      <c r="AS36" s="629"/>
      <c r="AT36" s="629"/>
      <c r="AU36" s="630"/>
      <c r="AV36" s="627">
        <f>K36/J36</f>
        <v>0.3333333333333333</v>
      </c>
    </row>
    <row r="37" spans="1:48" s="625" customFormat="1" ht="23.25" customHeight="1" hidden="1">
      <c r="A37" s="937" t="s">
        <v>224</v>
      </c>
      <c r="B37" s="938" t="s">
        <v>261</v>
      </c>
      <c r="C37" s="939"/>
      <c r="D37" s="631">
        <v>2</v>
      </c>
      <c r="E37" s="595"/>
      <c r="F37" s="940"/>
      <c r="G37" s="941">
        <v>4</v>
      </c>
      <c r="H37" s="766">
        <f>G37*30</f>
        <v>120</v>
      </c>
      <c r="I37" s="942">
        <f>J37+K37+L37</f>
        <v>36</v>
      </c>
      <c r="J37" s="763">
        <v>36</v>
      </c>
      <c r="K37" s="595"/>
      <c r="L37" s="595"/>
      <c r="M37" s="943">
        <f>H37-I37</f>
        <v>84</v>
      </c>
      <c r="N37" s="944"/>
      <c r="O37" s="1056">
        <v>2</v>
      </c>
      <c r="P37" s="1057">
        <v>2</v>
      </c>
      <c r="Q37" s="945"/>
      <c r="R37" s="6"/>
      <c r="S37" s="634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35"/>
      <c r="AV37" s="628">
        <v>0.34285714285714286</v>
      </c>
    </row>
    <row r="38" spans="1:47" s="626" customFormat="1" ht="24.75" customHeight="1" hidden="1">
      <c r="A38" s="937"/>
      <c r="B38" s="636"/>
      <c r="C38" s="631"/>
      <c r="D38" s="631"/>
      <c r="E38" s="631"/>
      <c r="F38" s="631"/>
      <c r="G38" s="637"/>
      <c r="H38" s="766">
        <f>G38*30</f>
        <v>0</v>
      </c>
      <c r="I38" s="639"/>
      <c r="J38" s="640"/>
      <c r="K38" s="640"/>
      <c r="L38" s="640"/>
      <c r="M38" s="641"/>
      <c r="N38" s="642"/>
      <c r="O38" s="632"/>
      <c r="P38" s="633"/>
      <c r="Q38" s="643"/>
      <c r="R38" s="644"/>
      <c r="S38" s="633"/>
      <c r="T38" s="645"/>
      <c r="U38" s="645"/>
      <c r="V38" s="645"/>
      <c r="W38" s="645"/>
      <c r="X38" s="645"/>
      <c r="Y38" s="645"/>
      <c r="Z38" s="645"/>
      <c r="AA38" s="645"/>
      <c r="AB38" s="645"/>
      <c r="AC38" s="645"/>
      <c r="AD38" s="645"/>
      <c r="AE38" s="645"/>
      <c r="AF38" s="645"/>
      <c r="AG38" s="645"/>
      <c r="AH38" s="645"/>
      <c r="AI38" s="645"/>
      <c r="AJ38" s="645"/>
      <c r="AK38" s="645"/>
      <c r="AL38" s="645"/>
      <c r="AM38" s="645"/>
      <c r="AN38" s="645"/>
      <c r="AO38" s="645"/>
      <c r="AP38" s="645"/>
      <c r="AQ38" s="645"/>
      <c r="AR38" s="645"/>
      <c r="AS38" s="645"/>
      <c r="AT38" s="645"/>
      <c r="AU38" s="646"/>
    </row>
    <row r="39" spans="1:47" s="625" customFormat="1" ht="25.5" customHeight="1" hidden="1" thickBot="1">
      <c r="A39" s="946" t="s">
        <v>225</v>
      </c>
      <c r="B39" s="947" t="s">
        <v>258</v>
      </c>
      <c r="C39" s="948"/>
      <c r="D39" s="949">
        <v>2</v>
      </c>
      <c r="E39" s="949"/>
      <c r="F39" s="950"/>
      <c r="G39" s="951">
        <v>4</v>
      </c>
      <c r="H39" s="952">
        <f>G39*30</f>
        <v>120</v>
      </c>
      <c r="I39" s="953"/>
      <c r="J39" s="954"/>
      <c r="K39" s="954"/>
      <c r="L39" s="954"/>
      <c r="M39" s="955"/>
      <c r="N39" s="956"/>
      <c r="O39" s="647"/>
      <c r="P39" s="648"/>
      <c r="Q39" s="957"/>
      <c r="R39" s="649"/>
      <c r="S39" s="649"/>
      <c r="T39" s="649"/>
      <c r="U39" s="649"/>
      <c r="V39" s="649"/>
      <c r="W39" s="649"/>
      <c r="X39" s="649"/>
      <c r="Y39" s="650"/>
      <c r="Z39" s="650"/>
      <c r="AA39" s="649"/>
      <c r="AB39" s="649"/>
      <c r="AC39" s="649"/>
      <c r="AD39" s="649"/>
      <c r="AE39" s="649"/>
      <c r="AF39" s="649"/>
      <c r="AG39" s="649"/>
      <c r="AH39" s="649"/>
      <c r="AI39" s="649"/>
      <c r="AJ39" s="649"/>
      <c r="AK39" s="649"/>
      <c r="AL39" s="649"/>
      <c r="AM39" s="649"/>
      <c r="AN39" s="649"/>
      <c r="AO39" s="649"/>
      <c r="AP39" s="649"/>
      <c r="AQ39" s="649"/>
      <c r="AR39" s="649"/>
      <c r="AS39" s="649"/>
      <c r="AT39" s="649"/>
      <c r="AU39" s="651"/>
    </row>
    <row r="40" spans="1:47" s="625" customFormat="1" ht="19.5" customHeight="1" hidden="1" thickBot="1">
      <c r="A40" s="1473" t="s">
        <v>234</v>
      </c>
      <c r="B40" s="1474"/>
      <c r="C40" s="1467"/>
      <c r="D40" s="1468"/>
      <c r="E40" s="1468"/>
      <c r="F40" s="1469"/>
      <c r="G40" s="879">
        <v>4</v>
      </c>
      <c r="H40" s="958">
        <f>G40*30</f>
        <v>120</v>
      </c>
      <c r="I40" s="959">
        <f>I36+I37+I39</f>
        <v>72</v>
      </c>
      <c r="J40" s="959">
        <f>J36+J37+J39</f>
        <v>63</v>
      </c>
      <c r="K40" s="959">
        <f>K36+K37+K39</f>
        <v>9</v>
      </c>
      <c r="L40" s="959">
        <f>L36+L37+L39</f>
        <v>0</v>
      </c>
      <c r="M40" s="959">
        <f>M36+M37+M39</f>
        <v>168</v>
      </c>
      <c r="N40" s="813"/>
      <c r="O40" s="736"/>
      <c r="P40" s="814"/>
      <c r="Q40" s="735"/>
      <c r="R40" s="736">
        <f aca="true" t="shared" si="10" ref="R40:AT40">R38</f>
        <v>0</v>
      </c>
      <c r="S40" s="736">
        <f t="shared" si="10"/>
        <v>0</v>
      </c>
      <c r="T40" s="736">
        <f t="shared" si="10"/>
        <v>0</v>
      </c>
      <c r="U40" s="736">
        <f t="shared" si="10"/>
        <v>0</v>
      </c>
      <c r="V40" s="736">
        <f t="shared" si="10"/>
        <v>0</v>
      </c>
      <c r="W40" s="736">
        <f t="shared" si="10"/>
        <v>0</v>
      </c>
      <c r="X40" s="736">
        <f t="shared" si="10"/>
        <v>0</v>
      </c>
      <c r="Y40" s="736">
        <f t="shared" si="10"/>
        <v>0</v>
      </c>
      <c r="Z40" s="736">
        <f t="shared" si="10"/>
        <v>0</v>
      </c>
      <c r="AA40" s="736">
        <f t="shared" si="10"/>
        <v>0</v>
      </c>
      <c r="AB40" s="736">
        <f t="shared" si="10"/>
        <v>0</v>
      </c>
      <c r="AC40" s="736">
        <f t="shared" si="10"/>
        <v>0</v>
      </c>
      <c r="AD40" s="736">
        <f t="shared" si="10"/>
        <v>0</v>
      </c>
      <c r="AE40" s="736">
        <f t="shared" si="10"/>
        <v>0</v>
      </c>
      <c r="AF40" s="736">
        <f t="shared" si="10"/>
        <v>0</v>
      </c>
      <c r="AG40" s="736">
        <f t="shared" si="10"/>
        <v>0</v>
      </c>
      <c r="AH40" s="736">
        <f t="shared" si="10"/>
        <v>0</v>
      </c>
      <c r="AI40" s="736">
        <f t="shared" si="10"/>
        <v>0</v>
      </c>
      <c r="AJ40" s="736">
        <f t="shared" si="10"/>
        <v>0</v>
      </c>
      <c r="AK40" s="736">
        <f t="shared" si="10"/>
        <v>0</v>
      </c>
      <c r="AL40" s="736">
        <f t="shared" si="10"/>
        <v>0</v>
      </c>
      <c r="AM40" s="736">
        <f t="shared" si="10"/>
        <v>0</v>
      </c>
      <c r="AN40" s="736">
        <f t="shared" si="10"/>
        <v>0</v>
      </c>
      <c r="AO40" s="736">
        <f t="shared" si="10"/>
        <v>0</v>
      </c>
      <c r="AP40" s="736">
        <f t="shared" si="10"/>
        <v>0</v>
      </c>
      <c r="AQ40" s="736">
        <f t="shared" si="10"/>
        <v>0</v>
      </c>
      <c r="AR40" s="736">
        <f t="shared" si="10"/>
        <v>0</v>
      </c>
      <c r="AS40" s="736">
        <f t="shared" si="10"/>
        <v>0</v>
      </c>
      <c r="AT40" s="736">
        <f t="shared" si="10"/>
        <v>0</v>
      </c>
      <c r="AU40" s="814"/>
    </row>
    <row r="41" spans="1:47" s="625" customFormat="1" ht="19.5" customHeight="1" hidden="1">
      <c r="A41" s="857" t="s">
        <v>275</v>
      </c>
      <c r="B41" s="668" t="s">
        <v>53</v>
      </c>
      <c r="C41" s="652"/>
      <c r="D41" s="717"/>
      <c r="E41" s="653"/>
      <c r="F41" s="654"/>
      <c r="G41" s="655"/>
      <c r="H41" s="960"/>
      <c r="I41" s="961"/>
      <c r="J41" s="591"/>
      <c r="K41" s="591"/>
      <c r="L41" s="591"/>
      <c r="M41" s="593"/>
      <c r="N41" s="962"/>
      <c r="O41" s="656"/>
      <c r="P41" s="657"/>
      <c r="Q41" s="658"/>
      <c r="R41" s="585"/>
      <c r="S41" s="585"/>
      <c r="T41" s="585"/>
      <c r="U41" s="585"/>
      <c r="V41" s="585"/>
      <c r="W41" s="585"/>
      <c r="X41" s="585"/>
      <c r="Y41" s="585"/>
      <c r="Z41" s="585"/>
      <c r="AA41" s="585"/>
      <c r="AB41" s="585"/>
      <c r="AC41" s="585"/>
      <c r="AD41" s="585"/>
      <c r="AE41" s="585"/>
      <c r="AF41" s="585"/>
      <c r="AG41" s="585"/>
      <c r="AH41" s="585"/>
      <c r="AI41" s="585"/>
      <c r="AJ41" s="585"/>
      <c r="AK41" s="585"/>
      <c r="AL41" s="585"/>
      <c r="AM41" s="585"/>
      <c r="AN41" s="585"/>
      <c r="AO41" s="585"/>
      <c r="AP41" s="585"/>
      <c r="AQ41" s="585"/>
      <c r="AR41" s="585"/>
      <c r="AS41" s="585"/>
      <c r="AT41" s="585"/>
      <c r="AU41" s="587"/>
    </row>
    <row r="42" spans="1:47" s="625" customFormat="1" ht="33" customHeight="1" hidden="1" thickBot="1">
      <c r="A42" s="963"/>
      <c r="B42" s="669" t="s">
        <v>57</v>
      </c>
      <c r="C42" s="659"/>
      <c r="D42" s="660"/>
      <c r="E42" s="660"/>
      <c r="F42" s="661"/>
      <c r="G42" s="662"/>
      <c r="H42" s="659"/>
      <c r="I42" s="778"/>
      <c r="J42" s="770"/>
      <c r="K42" s="770"/>
      <c r="L42" s="770"/>
      <c r="M42" s="964"/>
      <c r="N42" s="769"/>
      <c r="O42" s="663"/>
      <c r="P42" s="664"/>
      <c r="Q42" s="665"/>
      <c r="R42" s="666"/>
      <c r="S42" s="666"/>
      <c r="T42" s="666"/>
      <c r="U42" s="666"/>
      <c r="V42" s="666"/>
      <c r="W42" s="666"/>
      <c r="X42" s="666"/>
      <c r="Y42" s="666"/>
      <c r="Z42" s="666"/>
      <c r="AA42" s="666"/>
      <c r="AB42" s="666"/>
      <c r="AC42" s="666"/>
      <c r="AD42" s="666"/>
      <c r="AE42" s="666"/>
      <c r="AF42" s="666"/>
      <c r="AG42" s="666"/>
      <c r="AH42" s="666"/>
      <c r="AI42" s="666"/>
      <c r="AJ42" s="666"/>
      <c r="AK42" s="666"/>
      <c r="AL42" s="666"/>
      <c r="AM42" s="666"/>
      <c r="AN42" s="666"/>
      <c r="AO42" s="666"/>
      <c r="AP42" s="666"/>
      <c r="AQ42" s="666"/>
      <c r="AR42" s="666"/>
      <c r="AS42" s="666"/>
      <c r="AT42" s="666"/>
      <c r="AU42" s="667"/>
    </row>
    <row r="43" spans="1:48" s="6" customFormat="1" ht="22.5" customHeight="1" hidden="1" thickBot="1">
      <c r="A43" s="1464" t="s">
        <v>219</v>
      </c>
      <c r="B43" s="1465"/>
      <c r="C43" s="1465"/>
      <c r="D43" s="1465"/>
      <c r="E43" s="1465"/>
      <c r="F43" s="1465"/>
      <c r="G43" s="1465"/>
      <c r="H43" s="1465"/>
      <c r="I43" s="1465"/>
      <c r="J43" s="1465"/>
      <c r="K43" s="1465"/>
      <c r="L43" s="1465"/>
      <c r="M43" s="1465"/>
      <c r="N43" s="1465"/>
      <c r="O43" s="1465"/>
      <c r="P43" s="1465"/>
      <c r="Q43" s="1465"/>
      <c r="R43" s="1465"/>
      <c r="S43" s="1465"/>
      <c r="T43" s="1465"/>
      <c r="U43" s="1465"/>
      <c r="V43" s="1465"/>
      <c r="W43" s="1465"/>
      <c r="X43" s="1465"/>
      <c r="Y43" s="1465"/>
      <c r="Z43" s="1465"/>
      <c r="AA43" s="1465"/>
      <c r="AB43" s="1465"/>
      <c r="AC43" s="1465"/>
      <c r="AD43" s="1465"/>
      <c r="AE43" s="1465"/>
      <c r="AF43" s="1465"/>
      <c r="AG43" s="1465"/>
      <c r="AH43" s="1465"/>
      <c r="AI43" s="1465"/>
      <c r="AJ43" s="1465"/>
      <c r="AK43" s="1465"/>
      <c r="AL43" s="1465"/>
      <c r="AM43" s="1465"/>
      <c r="AN43" s="1465"/>
      <c r="AO43" s="1465"/>
      <c r="AP43" s="1465"/>
      <c r="AQ43" s="1465"/>
      <c r="AR43" s="1465"/>
      <c r="AS43" s="1465"/>
      <c r="AT43" s="1465"/>
      <c r="AU43" s="1466"/>
      <c r="AV43" s="682"/>
    </row>
    <row r="44" spans="1:48" s="6" customFormat="1" ht="18" customHeight="1" hidden="1" thickBot="1">
      <c r="A44" s="1470" t="s">
        <v>321</v>
      </c>
      <c r="B44" s="1471"/>
      <c r="C44" s="1471"/>
      <c r="D44" s="1471"/>
      <c r="E44" s="1471"/>
      <c r="F44" s="1471"/>
      <c r="G44" s="1471"/>
      <c r="H44" s="1471"/>
      <c r="I44" s="1471"/>
      <c r="J44" s="1471"/>
      <c r="K44" s="1471"/>
      <c r="L44" s="1471"/>
      <c r="M44" s="1471"/>
      <c r="N44" s="1462"/>
      <c r="O44" s="1462"/>
      <c r="P44" s="1462"/>
      <c r="Q44" s="1471"/>
      <c r="R44" s="1471"/>
      <c r="S44" s="1471"/>
      <c r="T44" s="1471"/>
      <c r="U44" s="1471"/>
      <c r="V44" s="1471"/>
      <c r="W44" s="1471"/>
      <c r="X44" s="1471"/>
      <c r="Y44" s="1471"/>
      <c r="Z44" s="1471"/>
      <c r="AA44" s="1471"/>
      <c r="AB44" s="1471"/>
      <c r="AC44" s="1471"/>
      <c r="AD44" s="1471"/>
      <c r="AE44" s="1471"/>
      <c r="AF44" s="1471"/>
      <c r="AG44" s="1471"/>
      <c r="AH44" s="1471"/>
      <c r="AI44" s="1471"/>
      <c r="AJ44" s="1471"/>
      <c r="AK44" s="1471"/>
      <c r="AL44" s="1471"/>
      <c r="AM44" s="1471"/>
      <c r="AN44" s="1471"/>
      <c r="AO44" s="1471"/>
      <c r="AP44" s="1471"/>
      <c r="AQ44" s="1471"/>
      <c r="AR44" s="1471"/>
      <c r="AS44" s="1471"/>
      <c r="AT44" s="1471"/>
      <c r="AU44" s="1472"/>
      <c r="AV44" s="682"/>
    </row>
    <row r="45" spans="1:48" s="6" customFormat="1" ht="37.5" customHeight="1" hidden="1">
      <c r="A45" s="757" t="s">
        <v>240</v>
      </c>
      <c r="B45" s="751" t="s">
        <v>266</v>
      </c>
      <c r="C45" s="781"/>
      <c r="D45" s="782"/>
      <c r="E45" s="782"/>
      <c r="F45" s="783"/>
      <c r="G45" s="670">
        <f>G46+G47</f>
        <v>4</v>
      </c>
      <c r="H45" s="671">
        <f>H46+H47</f>
        <v>120</v>
      </c>
      <c r="I45" s="672">
        <f>I46+I47</f>
        <v>48</v>
      </c>
      <c r="J45" s="672">
        <f>J46+J47</f>
        <v>24</v>
      </c>
      <c r="K45" s="672">
        <f>K46+K47</f>
        <v>24</v>
      </c>
      <c r="L45" s="672"/>
      <c r="M45" s="673">
        <f>M46+M47</f>
        <v>72</v>
      </c>
      <c r="N45" s="674"/>
      <c r="O45" s="675"/>
      <c r="P45" s="676"/>
      <c r="Q45" s="677"/>
      <c r="R45" s="678"/>
      <c r="S45" s="679"/>
      <c r="T45" s="680"/>
      <c r="U45" s="680"/>
      <c r="V45" s="680"/>
      <c r="W45" s="680"/>
      <c r="X45" s="680"/>
      <c r="Y45" s="680"/>
      <c r="Z45" s="680"/>
      <c r="AA45" s="680"/>
      <c r="AB45" s="680"/>
      <c r="AC45" s="680"/>
      <c r="AD45" s="680"/>
      <c r="AE45" s="680"/>
      <c r="AF45" s="680"/>
      <c r="AG45" s="680"/>
      <c r="AH45" s="680"/>
      <c r="AI45" s="680"/>
      <c r="AJ45" s="680"/>
      <c r="AK45" s="680"/>
      <c r="AL45" s="680"/>
      <c r="AM45" s="680"/>
      <c r="AN45" s="680"/>
      <c r="AO45" s="680"/>
      <c r="AP45" s="680"/>
      <c r="AQ45" s="680"/>
      <c r="AR45" s="680"/>
      <c r="AS45" s="680"/>
      <c r="AT45" s="680"/>
      <c r="AU45" s="681"/>
      <c r="AV45" s="682"/>
    </row>
    <row r="46" spans="1:52" s="696" customFormat="1" ht="33" customHeight="1" hidden="1">
      <c r="A46" s="683" t="s">
        <v>280</v>
      </c>
      <c r="B46" s="752" t="s">
        <v>322</v>
      </c>
      <c r="C46" s="790"/>
      <c r="D46" s="684"/>
      <c r="E46" s="684"/>
      <c r="F46" s="685"/>
      <c r="G46" s="686">
        <v>2.5</v>
      </c>
      <c r="H46" s="687">
        <f aca="true" t="shared" si="11" ref="H46:H52">G46*30</f>
        <v>75</v>
      </c>
      <c r="I46" s="688">
        <f>K46+J46</f>
        <v>30</v>
      </c>
      <c r="J46" s="688">
        <v>15</v>
      </c>
      <c r="K46" s="688">
        <v>15</v>
      </c>
      <c r="L46" s="688"/>
      <c r="M46" s="689">
        <f>H46-I46</f>
        <v>45</v>
      </c>
      <c r="N46" s="1044">
        <v>2</v>
      </c>
      <c r="O46" s="690"/>
      <c r="P46" s="691"/>
      <c r="Q46" s="687"/>
      <c r="R46" s="688"/>
      <c r="S46" s="692"/>
      <c r="T46" s="693"/>
      <c r="U46" s="693"/>
      <c r="V46" s="693"/>
      <c r="W46" s="693"/>
      <c r="X46" s="693"/>
      <c r="Y46" s="693"/>
      <c r="Z46" s="693"/>
      <c r="AA46" s="693"/>
      <c r="AB46" s="693"/>
      <c r="AC46" s="693"/>
      <c r="AD46" s="693"/>
      <c r="AE46" s="693"/>
      <c r="AF46" s="693"/>
      <c r="AG46" s="693"/>
      <c r="AH46" s="693"/>
      <c r="AI46" s="693"/>
      <c r="AJ46" s="693"/>
      <c r="AK46" s="693"/>
      <c r="AL46" s="693"/>
      <c r="AM46" s="693"/>
      <c r="AN46" s="693"/>
      <c r="AO46" s="693"/>
      <c r="AP46" s="693"/>
      <c r="AQ46" s="693"/>
      <c r="AR46" s="693"/>
      <c r="AS46" s="693"/>
      <c r="AT46" s="693"/>
      <c r="AU46" s="694"/>
      <c r="AV46" s="695">
        <f aca="true" t="shared" si="12" ref="AV46:AV63">I46/H46</f>
        <v>0.4</v>
      </c>
      <c r="AZ46" s="1008">
        <f>G45+G51+G53+G58+G60</f>
        <v>22.5</v>
      </c>
    </row>
    <row r="47" spans="1:52" s="696" customFormat="1" ht="30.75" hidden="1">
      <c r="A47" s="683" t="s">
        <v>281</v>
      </c>
      <c r="B47" s="752" t="s">
        <v>323</v>
      </c>
      <c r="C47" s="687">
        <v>2</v>
      </c>
      <c r="D47" s="688"/>
      <c r="E47" s="688"/>
      <c r="F47" s="697"/>
      <c r="G47" s="686">
        <v>1.5</v>
      </c>
      <c r="H47" s="687">
        <f t="shared" si="11"/>
        <v>45</v>
      </c>
      <c r="I47" s="688">
        <f>K47+J47</f>
        <v>18</v>
      </c>
      <c r="J47" s="688">
        <v>9</v>
      </c>
      <c r="K47" s="688">
        <v>9</v>
      </c>
      <c r="L47" s="688"/>
      <c r="M47" s="689">
        <f>H47-I47</f>
        <v>27</v>
      </c>
      <c r="N47" s="698"/>
      <c r="O47" s="1058">
        <v>1</v>
      </c>
      <c r="P47" s="1059">
        <v>1</v>
      </c>
      <c r="Q47" s="700"/>
      <c r="R47" s="701"/>
      <c r="S47" s="701"/>
      <c r="T47" s="693"/>
      <c r="U47" s="693"/>
      <c r="V47" s="693"/>
      <c r="W47" s="693"/>
      <c r="X47" s="693"/>
      <c r="Y47" s="693"/>
      <c r="Z47" s="693"/>
      <c r="AA47" s="693"/>
      <c r="AB47" s="693"/>
      <c r="AC47" s="693"/>
      <c r="AD47" s="693"/>
      <c r="AE47" s="693"/>
      <c r="AF47" s="693"/>
      <c r="AG47" s="693"/>
      <c r="AH47" s="693"/>
      <c r="AI47" s="693"/>
      <c r="AJ47" s="693"/>
      <c r="AK47" s="693"/>
      <c r="AL47" s="693"/>
      <c r="AM47" s="693"/>
      <c r="AN47" s="693"/>
      <c r="AO47" s="693"/>
      <c r="AP47" s="693"/>
      <c r="AQ47" s="693"/>
      <c r="AR47" s="693"/>
      <c r="AS47" s="693"/>
      <c r="AT47" s="693"/>
      <c r="AU47" s="694"/>
      <c r="AV47" s="695">
        <f t="shared" si="12"/>
        <v>0.4</v>
      </c>
      <c r="AZ47" s="1008">
        <f>G48+G52+G57+G59+G63</f>
        <v>22.5</v>
      </c>
    </row>
    <row r="48" spans="1:48" s="696" customFormat="1" ht="30.75" hidden="1">
      <c r="A48" s="721" t="s">
        <v>243</v>
      </c>
      <c r="B48" s="780" t="s">
        <v>262</v>
      </c>
      <c r="C48" s="723"/>
      <c r="D48" s="305"/>
      <c r="E48" s="305"/>
      <c r="F48" s="758"/>
      <c r="G48" s="759">
        <f>G49+G50</f>
        <v>7.5</v>
      </c>
      <c r="H48" s="766">
        <f t="shared" si="11"/>
        <v>225</v>
      </c>
      <c r="I48" s="762">
        <f>SUM(I49:I50)</f>
        <v>78</v>
      </c>
      <c r="J48" s="762">
        <f>SUM(J49:J50)</f>
        <v>30</v>
      </c>
      <c r="K48" s="762">
        <f>SUM(K49:K50)</f>
        <v>0</v>
      </c>
      <c r="L48" s="762">
        <f>SUM(L49:L50)</f>
        <v>48</v>
      </c>
      <c r="M48" s="774">
        <f>SUM(M49:M50)</f>
        <v>147</v>
      </c>
      <c r="N48" s="592"/>
      <c r="O48" s="591"/>
      <c r="P48" s="777"/>
      <c r="Q48" s="652"/>
      <c r="R48" s="583"/>
      <c r="S48" s="583"/>
      <c r="T48" s="583"/>
      <c r="U48" s="583"/>
      <c r="V48" s="583"/>
      <c r="W48" s="583"/>
      <c r="X48" s="583"/>
      <c r="Y48" s="583"/>
      <c r="Z48" s="583"/>
      <c r="AA48" s="583"/>
      <c r="AB48" s="583"/>
      <c r="AC48" s="583"/>
      <c r="AD48" s="583"/>
      <c r="AE48" s="583"/>
      <c r="AF48" s="583"/>
      <c r="AG48" s="583"/>
      <c r="AH48" s="583"/>
      <c r="AI48" s="583"/>
      <c r="AJ48" s="583"/>
      <c r="AK48" s="583"/>
      <c r="AL48" s="583"/>
      <c r="AM48" s="583"/>
      <c r="AN48" s="583"/>
      <c r="AO48" s="583"/>
      <c r="AP48" s="583"/>
      <c r="AQ48" s="583"/>
      <c r="AR48" s="583"/>
      <c r="AS48" s="583"/>
      <c r="AT48" s="583"/>
      <c r="AU48" s="584"/>
      <c r="AV48" s="695">
        <f t="shared" si="12"/>
        <v>0.3466666666666667</v>
      </c>
    </row>
    <row r="49" spans="1:48" s="696" customFormat="1" ht="30.75" hidden="1">
      <c r="A49" s="594" t="s">
        <v>282</v>
      </c>
      <c r="B49" s="984" t="s">
        <v>262</v>
      </c>
      <c r="C49" s="985">
        <v>1</v>
      </c>
      <c r="D49" s="986"/>
      <c r="E49" s="986"/>
      <c r="F49" s="987"/>
      <c r="G49" s="1030">
        <v>6</v>
      </c>
      <c r="H49" s="768">
        <f t="shared" si="11"/>
        <v>180</v>
      </c>
      <c r="I49" s="591">
        <f>SUM(J49+K49+L49)</f>
        <v>60</v>
      </c>
      <c r="J49" s="591">
        <v>30</v>
      </c>
      <c r="K49" s="591"/>
      <c r="L49" s="591">
        <v>30</v>
      </c>
      <c r="M49" s="772">
        <f>H49-I49</f>
        <v>120</v>
      </c>
      <c r="N49" s="1045">
        <f>I49/15</f>
        <v>4</v>
      </c>
      <c r="O49" s="725"/>
      <c r="P49" s="726"/>
      <c r="Q49" s="776"/>
      <c r="R49" s="583"/>
      <c r="S49" s="583"/>
      <c r="T49" s="583"/>
      <c r="U49" s="583"/>
      <c r="V49" s="583"/>
      <c r="W49" s="583"/>
      <c r="X49" s="583"/>
      <c r="Y49" s="583"/>
      <c r="Z49" s="583"/>
      <c r="AA49" s="583"/>
      <c r="AB49" s="583"/>
      <c r="AC49" s="583"/>
      <c r="AD49" s="583"/>
      <c r="AE49" s="583"/>
      <c r="AF49" s="583"/>
      <c r="AG49" s="583"/>
      <c r="AH49" s="583"/>
      <c r="AI49" s="583"/>
      <c r="AJ49" s="583"/>
      <c r="AK49" s="583"/>
      <c r="AL49" s="583"/>
      <c r="AM49" s="583"/>
      <c r="AN49" s="583"/>
      <c r="AO49" s="583"/>
      <c r="AP49" s="583"/>
      <c r="AQ49" s="583"/>
      <c r="AR49" s="583"/>
      <c r="AS49" s="583"/>
      <c r="AT49" s="583"/>
      <c r="AU49" s="584"/>
      <c r="AV49" s="695">
        <f t="shared" si="12"/>
        <v>0.3333333333333333</v>
      </c>
    </row>
    <row r="50" spans="1:48" s="696" customFormat="1" ht="39" customHeight="1" hidden="1">
      <c r="A50" s="594" t="s">
        <v>283</v>
      </c>
      <c r="B50" s="984" t="s">
        <v>263</v>
      </c>
      <c r="C50" s="993"/>
      <c r="D50" s="994"/>
      <c r="E50" s="994" t="s">
        <v>279</v>
      </c>
      <c r="F50" s="995"/>
      <c r="G50" s="996">
        <v>1.5</v>
      </c>
      <c r="H50" s="768">
        <f t="shared" si="11"/>
        <v>45</v>
      </c>
      <c r="I50" s="591">
        <f>J50+K50+L50</f>
        <v>18</v>
      </c>
      <c r="J50" s="591"/>
      <c r="K50" s="591"/>
      <c r="L50" s="591">
        <v>18</v>
      </c>
      <c r="M50" s="772">
        <f>H50-I50</f>
        <v>27</v>
      </c>
      <c r="N50" s="724"/>
      <c r="O50" s="1060">
        <v>1</v>
      </c>
      <c r="P50" s="1061">
        <v>1</v>
      </c>
      <c r="Q50" s="776"/>
      <c r="R50" s="583"/>
      <c r="S50" s="583"/>
      <c r="T50" s="583"/>
      <c r="U50" s="583"/>
      <c r="V50" s="583"/>
      <c r="W50" s="583"/>
      <c r="X50" s="583"/>
      <c r="Y50" s="583"/>
      <c r="Z50" s="583"/>
      <c r="AA50" s="583"/>
      <c r="AB50" s="583"/>
      <c r="AC50" s="583"/>
      <c r="AD50" s="583"/>
      <c r="AE50" s="583"/>
      <c r="AF50" s="583"/>
      <c r="AG50" s="583"/>
      <c r="AH50" s="583"/>
      <c r="AI50" s="583"/>
      <c r="AJ50" s="583"/>
      <c r="AK50" s="583"/>
      <c r="AL50" s="583"/>
      <c r="AM50" s="583"/>
      <c r="AN50" s="583"/>
      <c r="AO50" s="583"/>
      <c r="AP50" s="583"/>
      <c r="AQ50" s="583"/>
      <c r="AR50" s="583"/>
      <c r="AS50" s="583"/>
      <c r="AT50" s="583"/>
      <c r="AU50" s="584"/>
      <c r="AV50" s="695">
        <f t="shared" si="12"/>
        <v>0.4</v>
      </c>
    </row>
    <row r="51" spans="1:48" s="696" customFormat="1" ht="34.5" customHeight="1" hidden="1">
      <c r="A51" s="683" t="s">
        <v>244</v>
      </c>
      <c r="B51" s="755" t="s">
        <v>276</v>
      </c>
      <c r="C51" s="687"/>
      <c r="D51" s="688">
        <v>2</v>
      </c>
      <c r="E51" s="688"/>
      <c r="F51" s="785"/>
      <c r="G51" s="637">
        <v>4</v>
      </c>
      <c r="H51" s="967">
        <f t="shared" si="11"/>
        <v>120</v>
      </c>
      <c r="I51" s="968">
        <f>J51+K51+L51</f>
        <v>36</v>
      </c>
      <c r="J51" s="968">
        <v>18</v>
      </c>
      <c r="K51" s="968"/>
      <c r="L51" s="968">
        <v>18</v>
      </c>
      <c r="M51" s="969">
        <v>54</v>
      </c>
      <c r="N51" s="970"/>
      <c r="O51" s="1062">
        <v>2</v>
      </c>
      <c r="P51" s="1063">
        <v>2</v>
      </c>
      <c r="Q51" s="700"/>
      <c r="R51" s="701"/>
      <c r="S51" s="701"/>
      <c r="T51" s="693"/>
      <c r="U51" s="693"/>
      <c r="V51" s="693"/>
      <c r="W51" s="693"/>
      <c r="X51" s="693"/>
      <c r="Y51" s="693"/>
      <c r="Z51" s="693"/>
      <c r="AA51" s="693"/>
      <c r="AB51" s="693"/>
      <c r="AC51" s="693"/>
      <c r="AD51" s="693"/>
      <c r="AE51" s="693"/>
      <c r="AF51" s="693"/>
      <c r="AG51" s="693"/>
      <c r="AH51" s="693"/>
      <c r="AI51" s="693"/>
      <c r="AJ51" s="693"/>
      <c r="AK51" s="693"/>
      <c r="AL51" s="693"/>
      <c r="AM51" s="693"/>
      <c r="AN51" s="693"/>
      <c r="AO51" s="693"/>
      <c r="AP51" s="693"/>
      <c r="AQ51" s="693"/>
      <c r="AR51" s="693"/>
      <c r="AS51" s="693"/>
      <c r="AT51" s="693"/>
      <c r="AU51" s="694"/>
      <c r="AV51" s="695">
        <f t="shared" si="12"/>
        <v>0.3</v>
      </c>
    </row>
    <row r="52" spans="1:48" s="696" customFormat="1" ht="39" customHeight="1" hidden="1">
      <c r="A52" s="594" t="s">
        <v>273</v>
      </c>
      <c r="B52" s="988" t="s">
        <v>296</v>
      </c>
      <c r="C52" s="989"/>
      <c r="D52" s="990">
        <v>2</v>
      </c>
      <c r="E52" s="990"/>
      <c r="F52" s="991"/>
      <c r="G52" s="992">
        <v>3.5</v>
      </c>
      <c r="H52" s="766">
        <f t="shared" si="11"/>
        <v>105</v>
      </c>
      <c r="I52" s="595">
        <f>J52+K52+L52</f>
        <v>36</v>
      </c>
      <c r="J52" s="595">
        <v>18</v>
      </c>
      <c r="K52" s="595"/>
      <c r="L52" s="595">
        <v>18</v>
      </c>
      <c r="M52" s="771">
        <f>H52-I52</f>
        <v>69</v>
      </c>
      <c r="N52" s="592"/>
      <c r="O52" s="1064">
        <v>2</v>
      </c>
      <c r="P52" s="1065">
        <v>2</v>
      </c>
      <c r="Q52" s="652"/>
      <c r="R52" s="583"/>
      <c r="S52" s="583"/>
      <c r="T52" s="583"/>
      <c r="U52" s="583"/>
      <c r="V52" s="583"/>
      <c r="W52" s="583"/>
      <c r="X52" s="583"/>
      <c r="Y52" s="583"/>
      <c r="Z52" s="583"/>
      <c r="AA52" s="583"/>
      <c r="AB52" s="583"/>
      <c r="AC52" s="583"/>
      <c r="AD52" s="583"/>
      <c r="AE52" s="583"/>
      <c r="AF52" s="583"/>
      <c r="AG52" s="583"/>
      <c r="AH52" s="583"/>
      <c r="AI52" s="583"/>
      <c r="AJ52" s="583"/>
      <c r="AK52" s="583"/>
      <c r="AL52" s="583"/>
      <c r="AM52" s="583"/>
      <c r="AN52" s="583"/>
      <c r="AO52" s="583"/>
      <c r="AP52" s="583"/>
      <c r="AQ52" s="583"/>
      <c r="AR52" s="583"/>
      <c r="AS52" s="583"/>
      <c r="AT52" s="583"/>
      <c r="AU52" s="584"/>
      <c r="AV52" s="695">
        <f t="shared" si="12"/>
        <v>0.34285714285714286</v>
      </c>
    </row>
    <row r="53" spans="1:48" s="696" customFormat="1" ht="19.5" customHeight="1" hidden="1">
      <c r="A53" s="683" t="s">
        <v>274</v>
      </c>
      <c r="B53" s="753" t="s">
        <v>267</v>
      </c>
      <c r="C53" s="784"/>
      <c r="D53" s="688"/>
      <c r="E53" s="688"/>
      <c r="F53" s="689"/>
      <c r="G53" s="1002">
        <f>G54+G55+G56</f>
        <v>7.5</v>
      </c>
      <c r="H53" s="704">
        <f aca="true" t="shared" si="13" ref="H53:M53">H54+H55+H56</f>
        <v>225</v>
      </c>
      <c r="I53" s="705">
        <f t="shared" si="13"/>
        <v>81</v>
      </c>
      <c r="J53" s="705">
        <f t="shared" si="13"/>
        <v>39</v>
      </c>
      <c r="K53" s="705">
        <f t="shared" si="13"/>
        <v>0</v>
      </c>
      <c r="L53" s="705">
        <f t="shared" si="13"/>
        <v>42</v>
      </c>
      <c r="M53" s="706">
        <f t="shared" si="13"/>
        <v>159</v>
      </c>
      <c r="N53" s="707"/>
      <c r="O53" s="708"/>
      <c r="P53" s="709"/>
      <c r="Q53" s="687"/>
      <c r="R53" s="688"/>
      <c r="S53" s="688"/>
      <c r="T53" s="693"/>
      <c r="U53" s="693"/>
      <c r="V53" s="693"/>
      <c r="W53" s="693"/>
      <c r="X53" s="693"/>
      <c r="Y53" s="693"/>
      <c r="Z53" s="693"/>
      <c r="AA53" s="693"/>
      <c r="AB53" s="693"/>
      <c r="AC53" s="693"/>
      <c r="AD53" s="693"/>
      <c r="AE53" s="693"/>
      <c r="AF53" s="693"/>
      <c r="AG53" s="693"/>
      <c r="AH53" s="693"/>
      <c r="AI53" s="693"/>
      <c r="AJ53" s="693"/>
      <c r="AK53" s="693"/>
      <c r="AL53" s="693"/>
      <c r="AM53" s="693"/>
      <c r="AN53" s="693"/>
      <c r="AO53" s="693"/>
      <c r="AP53" s="693"/>
      <c r="AQ53" s="693"/>
      <c r="AR53" s="693"/>
      <c r="AS53" s="693"/>
      <c r="AT53" s="693"/>
      <c r="AU53" s="694"/>
      <c r="AV53" s="695">
        <f t="shared" si="12"/>
        <v>0.36</v>
      </c>
    </row>
    <row r="54" spans="1:51" s="696" customFormat="1" ht="26.25" customHeight="1" hidden="1">
      <c r="A54" s="683" t="s">
        <v>308</v>
      </c>
      <c r="B54" s="754" t="s">
        <v>267</v>
      </c>
      <c r="C54" s="784"/>
      <c r="D54" s="688"/>
      <c r="E54" s="688"/>
      <c r="F54" s="689"/>
      <c r="G54" s="1003">
        <v>4.5</v>
      </c>
      <c r="H54" s="687">
        <f>G54*30</f>
        <v>135</v>
      </c>
      <c r="I54" s="688">
        <f>J54+L54</f>
        <v>45</v>
      </c>
      <c r="J54" s="688">
        <v>30</v>
      </c>
      <c r="K54" s="688"/>
      <c r="L54" s="688">
        <v>15</v>
      </c>
      <c r="M54" s="689">
        <f>H54-I54</f>
        <v>90</v>
      </c>
      <c r="N54" s="1046">
        <v>3</v>
      </c>
      <c r="O54" s="708"/>
      <c r="P54" s="709"/>
      <c r="Q54" s="687"/>
      <c r="R54" s="688"/>
      <c r="S54" s="688"/>
      <c r="T54" s="693"/>
      <c r="U54" s="693"/>
      <c r="V54" s="693"/>
      <c r="W54" s="693"/>
      <c r="X54" s="693"/>
      <c r="Y54" s="693"/>
      <c r="Z54" s="693"/>
      <c r="AA54" s="693"/>
      <c r="AB54" s="693"/>
      <c r="AC54" s="693"/>
      <c r="AD54" s="693"/>
      <c r="AE54" s="693"/>
      <c r="AF54" s="693"/>
      <c r="AG54" s="693"/>
      <c r="AH54" s="693"/>
      <c r="AI54" s="693"/>
      <c r="AJ54" s="693"/>
      <c r="AK54" s="693"/>
      <c r="AL54" s="693"/>
      <c r="AM54" s="693"/>
      <c r="AN54" s="693"/>
      <c r="AO54" s="693"/>
      <c r="AP54" s="693"/>
      <c r="AQ54" s="693"/>
      <c r="AR54" s="693"/>
      <c r="AS54" s="693"/>
      <c r="AT54" s="693"/>
      <c r="AU54" s="694"/>
      <c r="AV54" s="695">
        <f t="shared" si="12"/>
        <v>0.3333333333333333</v>
      </c>
      <c r="AY54" s="696" t="e">
        <f>O47+O55+#REF!+#REF!+O62</f>
        <v>#REF!</v>
      </c>
    </row>
    <row r="55" spans="1:48" s="696" customFormat="1" ht="26.25" customHeight="1" hidden="1">
      <c r="A55" s="683" t="s">
        <v>309</v>
      </c>
      <c r="B55" s="754" t="s">
        <v>267</v>
      </c>
      <c r="C55" s="687">
        <v>2</v>
      </c>
      <c r="D55" s="688"/>
      <c r="E55" s="688"/>
      <c r="F55" s="785"/>
      <c r="G55" s="1003">
        <v>1.5</v>
      </c>
      <c r="H55" s="687">
        <f>G55*30</f>
        <v>45</v>
      </c>
      <c r="I55" s="688">
        <f>J55+L55</f>
        <v>18</v>
      </c>
      <c r="J55" s="688">
        <v>9</v>
      </c>
      <c r="K55" s="688"/>
      <c r="L55" s="688">
        <v>9</v>
      </c>
      <c r="M55" s="689">
        <v>48</v>
      </c>
      <c r="N55" s="698"/>
      <c r="O55" s="1066">
        <v>1</v>
      </c>
      <c r="P55" s="1067">
        <v>1</v>
      </c>
      <c r="Q55" s="700"/>
      <c r="R55" s="701"/>
      <c r="S55" s="701"/>
      <c r="T55" s="693"/>
      <c r="U55" s="693"/>
      <c r="V55" s="693"/>
      <c r="W55" s="693"/>
      <c r="X55" s="693"/>
      <c r="Y55" s="693"/>
      <c r="Z55" s="693"/>
      <c r="AA55" s="693"/>
      <c r="AB55" s="693"/>
      <c r="AC55" s="693"/>
      <c r="AD55" s="693"/>
      <c r="AE55" s="693"/>
      <c r="AF55" s="693"/>
      <c r="AG55" s="693"/>
      <c r="AH55" s="693"/>
      <c r="AI55" s="693"/>
      <c r="AJ55" s="693"/>
      <c r="AK55" s="693"/>
      <c r="AL55" s="693"/>
      <c r="AM55" s="693"/>
      <c r="AN55" s="693"/>
      <c r="AO55" s="693"/>
      <c r="AP55" s="693"/>
      <c r="AQ55" s="693"/>
      <c r="AR55" s="693"/>
      <c r="AS55" s="693"/>
      <c r="AT55" s="693"/>
      <c r="AU55" s="694"/>
      <c r="AV55" s="695">
        <f t="shared" si="12"/>
        <v>0.4</v>
      </c>
    </row>
    <row r="56" spans="1:48" s="696" customFormat="1" ht="25.5" customHeight="1" hidden="1">
      <c r="A56" s="683" t="s">
        <v>310</v>
      </c>
      <c r="B56" s="754" t="s">
        <v>268</v>
      </c>
      <c r="C56" s="687"/>
      <c r="D56" s="688"/>
      <c r="E56" s="688">
        <v>2</v>
      </c>
      <c r="F56" s="785"/>
      <c r="G56" s="686">
        <v>1.5</v>
      </c>
      <c r="H56" s="687">
        <f>G56*30</f>
        <v>45</v>
      </c>
      <c r="I56" s="688">
        <f>J56+L56</f>
        <v>18</v>
      </c>
      <c r="J56" s="688"/>
      <c r="K56" s="688"/>
      <c r="L56" s="688">
        <v>18</v>
      </c>
      <c r="M56" s="689">
        <v>21</v>
      </c>
      <c r="N56" s="711"/>
      <c r="O56" s="1068">
        <v>1</v>
      </c>
      <c r="P56" s="1069">
        <v>1</v>
      </c>
      <c r="Q56" s="700"/>
      <c r="R56" s="701"/>
      <c r="S56" s="701"/>
      <c r="T56" s="693"/>
      <c r="U56" s="693"/>
      <c r="V56" s="693"/>
      <c r="W56" s="693"/>
      <c r="X56" s="693"/>
      <c r="Y56" s="693"/>
      <c r="Z56" s="693"/>
      <c r="AA56" s="693"/>
      <c r="AB56" s="693"/>
      <c r="AC56" s="693"/>
      <c r="AD56" s="693"/>
      <c r="AE56" s="693"/>
      <c r="AF56" s="693"/>
      <c r="AG56" s="693"/>
      <c r="AH56" s="693"/>
      <c r="AI56" s="693"/>
      <c r="AJ56" s="693"/>
      <c r="AK56" s="693"/>
      <c r="AL56" s="693"/>
      <c r="AM56" s="693"/>
      <c r="AN56" s="693"/>
      <c r="AO56" s="693"/>
      <c r="AP56" s="693"/>
      <c r="AQ56" s="693"/>
      <c r="AR56" s="693"/>
      <c r="AS56" s="693"/>
      <c r="AT56" s="693"/>
      <c r="AU56" s="694"/>
      <c r="AV56" s="695">
        <f t="shared" si="12"/>
        <v>0.4</v>
      </c>
    </row>
    <row r="57" spans="1:48" s="696" customFormat="1" ht="33" customHeight="1" hidden="1">
      <c r="A57" s="594" t="s">
        <v>284</v>
      </c>
      <c r="B57" s="988" t="s">
        <v>278</v>
      </c>
      <c r="C57" s="989">
        <v>2</v>
      </c>
      <c r="D57" s="990"/>
      <c r="E57" s="990"/>
      <c r="F57" s="991"/>
      <c r="G57" s="992">
        <v>3.5</v>
      </c>
      <c r="H57" s="766">
        <f>G57*30</f>
        <v>105</v>
      </c>
      <c r="I57" s="595">
        <f>SUM(J57:L57)</f>
        <v>36</v>
      </c>
      <c r="J57" s="595">
        <v>18</v>
      </c>
      <c r="K57" s="595">
        <v>18</v>
      </c>
      <c r="L57" s="595"/>
      <c r="M57" s="771">
        <f>H57-I57</f>
        <v>69</v>
      </c>
      <c r="N57" s="592"/>
      <c r="O57" s="1064">
        <v>2</v>
      </c>
      <c r="P57" s="1065">
        <v>2</v>
      </c>
      <c r="Q57" s="652"/>
      <c r="R57" s="583"/>
      <c r="S57" s="583"/>
      <c r="T57" s="583"/>
      <c r="U57" s="583"/>
      <c r="V57" s="583"/>
      <c r="W57" s="583"/>
      <c r="X57" s="583"/>
      <c r="Y57" s="583"/>
      <c r="Z57" s="583"/>
      <c r="AA57" s="583"/>
      <c r="AB57" s="583"/>
      <c r="AC57" s="583"/>
      <c r="AD57" s="583"/>
      <c r="AE57" s="583"/>
      <c r="AF57" s="583"/>
      <c r="AG57" s="583"/>
      <c r="AH57" s="583"/>
      <c r="AI57" s="583"/>
      <c r="AJ57" s="583"/>
      <c r="AK57" s="583"/>
      <c r="AL57" s="583"/>
      <c r="AM57" s="583"/>
      <c r="AN57" s="583"/>
      <c r="AO57" s="583"/>
      <c r="AP57" s="583"/>
      <c r="AQ57" s="583"/>
      <c r="AR57" s="583"/>
      <c r="AS57" s="583"/>
      <c r="AT57" s="583"/>
      <c r="AU57" s="584"/>
      <c r="AV57" s="695">
        <f t="shared" si="12"/>
        <v>0.34285714285714286</v>
      </c>
    </row>
    <row r="58" spans="1:48" s="696" customFormat="1" ht="33" customHeight="1" hidden="1">
      <c r="A58" s="683" t="s">
        <v>285</v>
      </c>
      <c r="B58" s="755" t="s">
        <v>269</v>
      </c>
      <c r="C58" s="687"/>
      <c r="D58" s="688">
        <v>2</v>
      </c>
      <c r="E58" s="688"/>
      <c r="F58" s="785"/>
      <c r="G58" s="703">
        <v>3</v>
      </c>
      <c r="H58" s="638">
        <v>90</v>
      </c>
      <c r="I58" s="692">
        <v>36</v>
      </c>
      <c r="J58" s="692">
        <v>18</v>
      </c>
      <c r="K58" s="692"/>
      <c r="L58" s="692">
        <v>18</v>
      </c>
      <c r="M58" s="702">
        <v>54</v>
      </c>
      <c r="N58" s="711"/>
      <c r="O58" s="1068">
        <v>2</v>
      </c>
      <c r="P58" s="1069">
        <v>2</v>
      </c>
      <c r="Q58" s="700"/>
      <c r="R58" s="701"/>
      <c r="S58" s="701"/>
      <c r="T58" s="693"/>
      <c r="U58" s="693"/>
      <c r="V58" s="693"/>
      <c r="W58" s="693"/>
      <c r="X58" s="693"/>
      <c r="Y58" s="693"/>
      <c r="Z58" s="693"/>
      <c r="AA58" s="693"/>
      <c r="AB58" s="693"/>
      <c r="AC58" s="693"/>
      <c r="AD58" s="693"/>
      <c r="AE58" s="693"/>
      <c r="AF58" s="693"/>
      <c r="AG58" s="693"/>
      <c r="AH58" s="693"/>
      <c r="AI58" s="693"/>
      <c r="AJ58" s="693"/>
      <c r="AK58" s="693"/>
      <c r="AL58" s="693"/>
      <c r="AM58" s="693"/>
      <c r="AN58" s="693"/>
      <c r="AO58" s="693"/>
      <c r="AP58" s="693"/>
      <c r="AQ58" s="693"/>
      <c r="AR58" s="693"/>
      <c r="AS58" s="693"/>
      <c r="AT58" s="693"/>
      <c r="AU58" s="694"/>
      <c r="AV58" s="695">
        <f t="shared" si="12"/>
        <v>0.4</v>
      </c>
    </row>
    <row r="59" spans="1:48" s="696" customFormat="1" ht="33" customHeight="1" hidden="1">
      <c r="A59" s="721" t="s">
        <v>286</v>
      </c>
      <c r="B59" s="997" t="s">
        <v>277</v>
      </c>
      <c r="C59" s="998"/>
      <c r="D59" s="999">
        <v>2</v>
      </c>
      <c r="E59" s="999"/>
      <c r="F59" s="1000"/>
      <c r="G59" s="1001">
        <v>3.5</v>
      </c>
      <c r="H59" s="767">
        <f>G59*30</f>
        <v>105</v>
      </c>
      <c r="I59" s="722">
        <f>SUM(J59:L59)</f>
        <v>36</v>
      </c>
      <c r="J59" s="761">
        <v>18</v>
      </c>
      <c r="K59" s="761"/>
      <c r="L59" s="761">
        <v>18</v>
      </c>
      <c r="M59" s="773">
        <f>H59-I59</f>
        <v>69</v>
      </c>
      <c r="N59" s="718"/>
      <c r="O59" s="1070">
        <v>2</v>
      </c>
      <c r="P59" s="1061">
        <v>2</v>
      </c>
      <c r="Q59" s="775"/>
      <c r="R59" s="586"/>
      <c r="S59" s="586"/>
      <c r="T59" s="586"/>
      <c r="U59" s="586"/>
      <c r="V59" s="586"/>
      <c r="W59" s="586"/>
      <c r="X59" s="586"/>
      <c r="Y59" s="586"/>
      <c r="Z59" s="586"/>
      <c r="AA59" s="586"/>
      <c r="AB59" s="586"/>
      <c r="AC59" s="586"/>
      <c r="AD59" s="586"/>
      <c r="AE59" s="586"/>
      <c r="AF59" s="586"/>
      <c r="AG59" s="586"/>
      <c r="AH59" s="586"/>
      <c r="AI59" s="586"/>
      <c r="AJ59" s="586"/>
      <c r="AK59" s="586"/>
      <c r="AL59" s="586"/>
      <c r="AM59" s="586"/>
      <c r="AN59" s="586"/>
      <c r="AO59" s="586"/>
      <c r="AP59" s="586"/>
      <c r="AQ59" s="586"/>
      <c r="AR59" s="586"/>
      <c r="AS59" s="586"/>
      <c r="AT59" s="586"/>
      <c r="AU59" s="589"/>
      <c r="AV59" s="695">
        <f t="shared" si="12"/>
        <v>0.34285714285714286</v>
      </c>
    </row>
    <row r="60" spans="1:48" s="696" customFormat="1" ht="33" customHeight="1" hidden="1">
      <c r="A60" s="683" t="s">
        <v>287</v>
      </c>
      <c r="B60" s="755" t="s">
        <v>270</v>
      </c>
      <c r="C60" s="687"/>
      <c r="D60" s="688"/>
      <c r="E60" s="688"/>
      <c r="F60" s="785"/>
      <c r="G60" s="703">
        <f>G61+G62</f>
        <v>4</v>
      </c>
      <c r="H60" s="704">
        <f aca="true" t="shared" si="14" ref="H60:M60">H61+H62</f>
        <v>120</v>
      </c>
      <c r="I60" s="705">
        <f t="shared" si="14"/>
        <v>48</v>
      </c>
      <c r="J60" s="705">
        <f t="shared" si="14"/>
        <v>15</v>
      </c>
      <c r="K60" s="705">
        <f t="shared" si="14"/>
        <v>0</v>
      </c>
      <c r="L60" s="705">
        <f t="shared" si="14"/>
        <v>33</v>
      </c>
      <c r="M60" s="706">
        <f t="shared" si="14"/>
        <v>72</v>
      </c>
      <c r="N60" s="711"/>
      <c r="O60" s="712"/>
      <c r="P60" s="713"/>
      <c r="Q60" s="700"/>
      <c r="R60" s="701"/>
      <c r="S60" s="701"/>
      <c r="T60" s="693"/>
      <c r="U60" s="693"/>
      <c r="V60" s="693"/>
      <c r="W60" s="693"/>
      <c r="X60" s="693"/>
      <c r="Y60" s="693"/>
      <c r="Z60" s="693"/>
      <c r="AA60" s="693"/>
      <c r="AB60" s="693"/>
      <c r="AC60" s="693"/>
      <c r="AD60" s="693"/>
      <c r="AE60" s="693"/>
      <c r="AF60" s="693"/>
      <c r="AG60" s="693"/>
      <c r="AH60" s="693"/>
      <c r="AI60" s="693"/>
      <c r="AJ60" s="693"/>
      <c r="AK60" s="693"/>
      <c r="AL60" s="693"/>
      <c r="AM60" s="693"/>
      <c r="AN60" s="693"/>
      <c r="AO60" s="693"/>
      <c r="AP60" s="693"/>
      <c r="AQ60" s="693"/>
      <c r="AR60" s="693"/>
      <c r="AS60" s="693"/>
      <c r="AT60" s="693"/>
      <c r="AU60" s="694"/>
      <c r="AV60" s="695">
        <f t="shared" si="12"/>
        <v>0.4</v>
      </c>
    </row>
    <row r="61" spans="1:48" s="696" customFormat="1" ht="33" customHeight="1" hidden="1">
      <c r="A61" s="683" t="s">
        <v>311</v>
      </c>
      <c r="B61" s="754" t="s">
        <v>271</v>
      </c>
      <c r="C61" s="687"/>
      <c r="D61" s="688">
        <v>1</v>
      </c>
      <c r="E61" s="688"/>
      <c r="F61" s="785"/>
      <c r="G61" s="686">
        <v>2.5</v>
      </c>
      <c r="H61" s="687">
        <f>G61*30</f>
        <v>75</v>
      </c>
      <c r="I61" s="688">
        <f>J61+L61</f>
        <v>30</v>
      </c>
      <c r="J61" s="688">
        <v>15</v>
      </c>
      <c r="K61" s="688"/>
      <c r="L61" s="688">
        <v>15</v>
      </c>
      <c r="M61" s="689">
        <f>H61-I61</f>
        <v>45</v>
      </c>
      <c r="N61" s="1047">
        <v>2</v>
      </c>
      <c r="O61" s="712"/>
      <c r="P61" s="713"/>
      <c r="Q61" s="700"/>
      <c r="R61" s="701"/>
      <c r="S61" s="701"/>
      <c r="T61" s="693"/>
      <c r="U61" s="693"/>
      <c r="V61" s="693"/>
      <c r="W61" s="693"/>
      <c r="X61" s="693"/>
      <c r="Y61" s="693"/>
      <c r="Z61" s="693"/>
      <c r="AA61" s="693"/>
      <c r="AB61" s="693"/>
      <c r="AC61" s="693"/>
      <c r="AD61" s="693"/>
      <c r="AE61" s="693"/>
      <c r="AF61" s="693"/>
      <c r="AG61" s="693"/>
      <c r="AH61" s="693"/>
      <c r="AI61" s="693"/>
      <c r="AJ61" s="693"/>
      <c r="AK61" s="693"/>
      <c r="AL61" s="693"/>
      <c r="AM61" s="693"/>
      <c r="AN61" s="693"/>
      <c r="AO61" s="693"/>
      <c r="AP61" s="693"/>
      <c r="AQ61" s="693"/>
      <c r="AR61" s="693"/>
      <c r="AS61" s="693"/>
      <c r="AT61" s="693"/>
      <c r="AU61" s="694"/>
      <c r="AV61" s="695">
        <f t="shared" si="12"/>
        <v>0.4</v>
      </c>
    </row>
    <row r="62" spans="1:52" s="696" customFormat="1" ht="33" customHeight="1" hidden="1">
      <c r="A62" s="683" t="s">
        <v>312</v>
      </c>
      <c r="B62" s="972" t="s">
        <v>272</v>
      </c>
      <c r="C62" s="687">
        <v>2</v>
      </c>
      <c r="D62" s="688"/>
      <c r="E62" s="688"/>
      <c r="F62" s="785"/>
      <c r="G62" s="686">
        <v>1.5</v>
      </c>
      <c r="H62" s="687">
        <f>G62*30</f>
        <v>45</v>
      </c>
      <c r="I62" s="688">
        <f>J62+K62+L62</f>
        <v>18</v>
      </c>
      <c r="J62" s="688"/>
      <c r="K62" s="688"/>
      <c r="L62" s="688">
        <v>18</v>
      </c>
      <c r="M62" s="689">
        <f>H62-I62</f>
        <v>27</v>
      </c>
      <c r="N62" s="698"/>
      <c r="O62" s="1066">
        <v>1</v>
      </c>
      <c r="P62" s="1067">
        <v>1</v>
      </c>
      <c r="Q62" s="700"/>
      <c r="R62" s="701"/>
      <c r="S62" s="701"/>
      <c r="T62" s="693"/>
      <c r="U62" s="693"/>
      <c r="V62" s="693"/>
      <c r="W62" s="693"/>
      <c r="X62" s="693"/>
      <c r="Y62" s="693"/>
      <c r="Z62" s="693"/>
      <c r="AA62" s="693"/>
      <c r="AB62" s="693"/>
      <c r="AC62" s="693"/>
      <c r="AD62" s="693"/>
      <c r="AE62" s="693"/>
      <c r="AF62" s="693"/>
      <c r="AG62" s="693"/>
      <c r="AH62" s="693"/>
      <c r="AI62" s="693"/>
      <c r="AJ62" s="693"/>
      <c r="AK62" s="693"/>
      <c r="AL62" s="693"/>
      <c r="AM62" s="693"/>
      <c r="AN62" s="693"/>
      <c r="AO62" s="693"/>
      <c r="AP62" s="693"/>
      <c r="AQ62" s="693"/>
      <c r="AR62" s="693"/>
      <c r="AS62" s="693"/>
      <c r="AT62" s="693"/>
      <c r="AU62" s="694"/>
      <c r="AV62" s="695">
        <f t="shared" si="12"/>
        <v>0.4</v>
      </c>
      <c r="AY62" s="695" t="e">
        <f>G60+#REF!+#REF!+#REF!+G53+G45</f>
        <v>#REF!</v>
      </c>
      <c r="AZ62" s="696">
        <f>N61+N54+N46</f>
        <v>7</v>
      </c>
    </row>
    <row r="63" spans="1:48" s="6" customFormat="1" ht="33.75" customHeight="1" hidden="1" thickBot="1">
      <c r="A63" s="756" t="s">
        <v>288</v>
      </c>
      <c r="B63" s="1004" t="s">
        <v>294</v>
      </c>
      <c r="C63" s="1005"/>
      <c r="D63" s="1006">
        <v>1</v>
      </c>
      <c r="E63" s="1006"/>
      <c r="F63" s="1007"/>
      <c r="G63" s="1031">
        <v>4.5</v>
      </c>
      <c r="H63" s="973">
        <f>G63*30</f>
        <v>135</v>
      </c>
      <c r="I63" s="932">
        <f>SUM(J63:L63)</f>
        <v>45</v>
      </c>
      <c r="J63" s="932">
        <v>30</v>
      </c>
      <c r="K63" s="932">
        <v>15</v>
      </c>
      <c r="L63" s="932"/>
      <c r="M63" s="974">
        <f>H63-I63</f>
        <v>90</v>
      </c>
      <c r="N63" s="1048">
        <f>I63/15</f>
        <v>3</v>
      </c>
      <c r="O63" s="935"/>
      <c r="P63" s="975"/>
      <c r="Q63" s="960"/>
      <c r="R63" s="976"/>
      <c r="S63" s="976"/>
      <c r="T63" s="976"/>
      <c r="U63" s="976"/>
      <c r="V63" s="976"/>
      <c r="W63" s="976"/>
      <c r="X63" s="976"/>
      <c r="Y63" s="976"/>
      <c r="Z63" s="976"/>
      <c r="AA63" s="976"/>
      <c r="AB63" s="976"/>
      <c r="AC63" s="976"/>
      <c r="AD63" s="976"/>
      <c r="AE63" s="976"/>
      <c r="AF63" s="976"/>
      <c r="AG63" s="976"/>
      <c r="AH63" s="976"/>
      <c r="AI63" s="976"/>
      <c r="AJ63" s="976"/>
      <c r="AK63" s="976"/>
      <c r="AL63" s="976"/>
      <c r="AM63" s="976"/>
      <c r="AN63" s="976"/>
      <c r="AO63" s="976"/>
      <c r="AP63" s="976"/>
      <c r="AQ63" s="976"/>
      <c r="AR63" s="976"/>
      <c r="AS63" s="976"/>
      <c r="AT63" s="976"/>
      <c r="AU63" s="977"/>
      <c r="AV63" s="695">
        <f t="shared" si="12"/>
        <v>0.3333333333333333</v>
      </c>
    </row>
    <row r="64" spans="1:47" s="6" customFormat="1" ht="18" customHeight="1" hidden="1" thickBot="1">
      <c r="A64" s="1435"/>
      <c r="B64" s="1436"/>
      <c r="C64" s="1435"/>
      <c r="D64" s="1460"/>
      <c r="E64" s="1460"/>
      <c r="F64" s="1436"/>
      <c r="G64" s="728"/>
      <c r="H64" s="764"/>
      <c r="I64" s="729"/>
      <c r="J64" s="729"/>
      <c r="K64" s="729"/>
      <c r="L64" s="729"/>
      <c r="M64" s="729"/>
      <c r="N64" s="729"/>
      <c r="O64" s="729"/>
      <c r="P64" s="729"/>
      <c r="Q64" s="730"/>
      <c r="R64" s="731"/>
      <c r="S64" s="732"/>
      <c r="T64" s="732"/>
      <c r="U64" s="732"/>
      <c r="V64" s="732"/>
      <c r="W64" s="732"/>
      <c r="X64" s="732"/>
      <c r="Y64" s="732"/>
      <c r="Z64" s="732"/>
      <c r="AA64" s="732"/>
      <c r="AB64" s="732"/>
      <c r="AC64" s="732"/>
      <c r="AD64" s="732"/>
      <c r="AE64" s="732"/>
      <c r="AF64" s="732"/>
      <c r="AG64" s="732"/>
      <c r="AH64" s="732"/>
      <c r="AI64" s="732"/>
      <c r="AJ64" s="732"/>
      <c r="AK64" s="732"/>
      <c r="AL64" s="732"/>
      <c r="AM64" s="732"/>
      <c r="AN64" s="732"/>
      <c r="AO64" s="732"/>
      <c r="AP64" s="732"/>
      <c r="AQ64" s="732"/>
      <c r="AR64" s="732"/>
      <c r="AS64" s="732"/>
      <c r="AT64" s="732"/>
      <c r="AU64" s="733"/>
    </row>
    <row r="65" spans="1:47" s="461" customFormat="1" ht="21.75" customHeight="1" hidden="1" thickBot="1">
      <c r="A65" s="1415"/>
      <c r="B65" s="1416"/>
      <c r="C65" s="1421"/>
      <c r="D65" s="1422"/>
      <c r="E65" s="1422"/>
      <c r="F65" s="1423"/>
      <c r="G65" s="730"/>
      <c r="H65" s="734"/>
      <c r="I65" s="734"/>
      <c r="J65" s="734"/>
      <c r="K65" s="734"/>
      <c r="L65" s="734"/>
      <c r="M65" s="734"/>
      <c r="N65" s="730"/>
      <c r="O65" s="730"/>
      <c r="P65" s="728"/>
      <c r="Q65" s="730"/>
      <c r="R65" s="735"/>
      <c r="S65" s="736"/>
      <c r="T65" s="736"/>
      <c r="U65" s="736"/>
      <c r="V65" s="736"/>
      <c r="W65" s="736"/>
      <c r="X65" s="736"/>
      <c r="Y65" s="736"/>
      <c r="Z65" s="736"/>
      <c r="AA65" s="736"/>
      <c r="AB65" s="736"/>
      <c r="AC65" s="736"/>
      <c r="AD65" s="736"/>
      <c r="AE65" s="736"/>
      <c r="AF65" s="736"/>
      <c r="AG65" s="736"/>
      <c r="AH65" s="736"/>
      <c r="AI65" s="736"/>
      <c r="AJ65" s="736"/>
      <c r="AK65" s="736"/>
      <c r="AL65" s="736"/>
      <c r="AM65" s="736"/>
      <c r="AN65" s="736"/>
      <c r="AO65" s="736"/>
      <c r="AP65" s="736"/>
      <c r="AQ65" s="736"/>
      <c r="AR65" s="736"/>
      <c r="AS65" s="736"/>
      <c r="AT65" s="736"/>
      <c r="AU65" s="737"/>
    </row>
    <row r="66" spans="1:47" s="1013" customFormat="1" ht="21.75" customHeight="1" hidden="1" thickBot="1">
      <c r="A66" s="1014"/>
      <c r="B66" s="1032"/>
      <c r="C66" s="1033"/>
      <c r="D66" s="1033"/>
      <c r="E66" s="1033"/>
      <c r="F66" s="1033"/>
      <c r="G66" s="1034"/>
      <c r="H66" s="1035"/>
      <c r="I66" s="1035"/>
      <c r="J66" s="1035"/>
      <c r="K66" s="1035"/>
      <c r="L66" s="1035"/>
      <c r="M66" s="1037"/>
      <c r="N66" s="1036"/>
      <c r="O66" s="1036"/>
      <c r="P66" s="1036"/>
      <c r="Q66" s="1010"/>
      <c r="R66" s="1011"/>
      <c r="S66" s="1011"/>
      <c r="T66" s="1011"/>
      <c r="U66" s="1011"/>
      <c r="V66" s="1011"/>
      <c r="W66" s="1011"/>
      <c r="X66" s="1011"/>
      <c r="Y66" s="1011"/>
      <c r="Z66" s="1011"/>
      <c r="AA66" s="1011"/>
      <c r="AB66" s="1011"/>
      <c r="AC66" s="1011"/>
      <c r="AD66" s="1011"/>
      <c r="AE66" s="1011"/>
      <c r="AF66" s="1011"/>
      <c r="AG66" s="1011"/>
      <c r="AH66" s="1011"/>
      <c r="AI66" s="1011"/>
      <c r="AJ66" s="1011"/>
      <c r="AK66" s="1011"/>
      <c r="AL66" s="1011"/>
      <c r="AM66" s="1011"/>
      <c r="AN66" s="1011"/>
      <c r="AO66" s="1011"/>
      <c r="AP66" s="1011"/>
      <c r="AQ66" s="1011"/>
      <c r="AR66" s="1011"/>
      <c r="AS66" s="1011"/>
      <c r="AT66" s="1011"/>
      <c r="AU66" s="1012"/>
    </row>
    <row r="67" spans="1:227" ht="30.75">
      <c r="A67" s="757" t="s">
        <v>223</v>
      </c>
      <c r="B67" s="848" t="s">
        <v>58</v>
      </c>
      <c r="C67" s="760">
        <v>1</v>
      </c>
      <c r="D67" s="765"/>
      <c r="E67" s="765"/>
      <c r="F67" s="849"/>
      <c r="G67" s="850">
        <v>3</v>
      </c>
      <c r="H67" s="851">
        <v>90</v>
      </c>
      <c r="I67" s="852">
        <v>30</v>
      </c>
      <c r="J67" s="852">
        <v>20</v>
      </c>
      <c r="K67" s="852"/>
      <c r="L67" s="852">
        <v>10</v>
      </c>
      <c r="M67" s="853">
        <v>60</v>
      </c>
      <c r="N67" s="1038">
        <v>2</v>
      </c>
      <c r="O67" s="855"/>
      <c r="P67" s="855"/>
      <c r="Q67" s="856"/>
      <c r="R67" s="587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</row>
    <row r="68" spans="1:227" ht="31.5" thickBot="1">
      <c r="A68" s="594" t="s">
        <v>226</v>
      </c>
      <c r="B68" s="795" t="s">
        <v>33</v>
      </c>
      <c r="C68" s="643"/>
      <c r="D68" s="631">
        <v>1</v>
      </c>
      <c r="E68" s="631"/>
      <c r="F68" s="633"/>
      <c r="G68" s="796">
        <v>1.5</v>
      </c>
      <c r="H68" s="797">
        <v>45</v>
      </c>
      <c r="I68" s="798">
        <v>30</v>
      </c>
      <c r="J68" s="799"/>
      <c r="K68" s="799"/>
      <c r="L68" s="799">
        <v>30</v>
      </c>
      <c r="M68" s="697">
        <v>15</v>
      </c>
      <c r="N68" s="1039">
        <v>2</v>
      </c>
      <c r="O68" s="644"/>
      <c r="P68" s="633"/>
      <c r="Q68" s="592"/>
      <c r="R68" s="58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</row>
    <row r="69" spans="1:227" ht="30.75">
      <c r="A69" s="757" t="s">
        <v>240</v>
      </c>
      <c r="B69" s="815" t="s">
        <v>238</v>
      </c>
      <c r="C69" s="715"/>
      <c r="D69" s="716">
        <v>1</v>
      </c>
      <c r="E69" s="716"/>
      <c r="F69" s="656"/>
      <c r="G69" s="816">
        <v>4</v>
      </c>
      <c r="H69" s="817">
        <v>120</v>
      </c>
      <c r="I69" s="818">
        <v>45</v>
      </c>
      <c r="J69" s="819">
        <v>30</v>
      </c>
      <c r="K69" s="819"/>
      <c r="L69" s="819">
        <v>15</v>
      </c>
      <c r="M69" s="820">
        <v>75</v>
      </c>
      <c r="N69" s="1040">
        <v>3</v>
      </c>
      <c r="O69" s="822"/>
      <c r="P69" s="823"/>
      <c r="Q69" s="760"/>
      <c r="R69" s="587"/>
      <c r="S69" s="628">
        <v>0.375</v>
      </c>
      <c r="T69" s="6"/>
      <c r="U69" s="6" t="s">
        <v>304</v>
      </c>
      <c r="V69" s="6"/>
      <c r="W69" s="6"/>
      <c r="X69" s="6" t="s">
        <v>307</v>
      </c>
      <c r="Y69" s="6" t="s">
        <v>301</v>
      </c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</row>
    <row r="70" spans="1:227" ht="30.75">
      <c r="A70" s="594" t="s">
        <v>243</v>
      </c>
      <c r="B70" s="791" t="s">
        <v>259</v>
      </c>
      <c r="C70" s="1071">
        <v>1</v>
      </c>
      <c r="D70" s="772"/>
      <c r="E70" s="595"/>
      <c r="F70" s="828"/>
      <c r="G70" s="759">
        <v>3</v>
      </c>
      <c r="H70" s="766">
        <v>90</v>
      </c>
      <c r="I70" s="826">
        <v>30</v>
      </c>
      <c r="J70" s="595">
        <v>15</v>
      </c>
      <c r="K70" s="595"/>
      <c r="L70" s="595">
        <v>15</v>
      </c>
      <c r="M70" s="771">
        <v>60</v>
      </c>
      <c r="N70" s="1041">
        <v>2</v>
      </c>
      <c r="O70" s="591"/>
      <c r="P70" s="593"/>
      <c r="Q70" s="652"/>
      <c r="R70" s="584"/>
      <c r="S70" s="628">
        <v>0.3333333333333333</v>
      </c>
      <c r="T70" s="625"/>
      <c r="U70" s="625"/>
      <c r="V70" s="625"/>
      <c r="W70" s="625"/>
      <c r="X70" s="625"/>
      <c r="Y70" s="625"/>
      <c r="Z70" s="625"/>
      <c r="AA70" s="625"/>
      <c r="AB70" s="625"/>
      <c r="AC70" s="625"/>
      <c r="AD70" s="625"/>
      <c r="AE70" s="625"/>
      <c r="AF70" s="625"/>
      <c r="AG70" s="625"/>
      <c r="AH70" s="625"/>
      <c r="AI70" s="625"/>
      <c r="AJ70" s="625"/>
      <c r="AK70" s="625"/>
      <c r="AL70" s="625"/>
      <c r="AM70" s="625"/>
      <c r="AN70" s="625"/>
      <c r="AO70" s="625"/>
      <c r="AP70" s="625"/>
      <c r="AQ70" s="625"/>
      <c r="AR70" s="625"/>
      <c r="AS70" s="625"/>
      <c r="AT70" s="625"/>
      <c r="AU70" s="625"/>
      <c r="AV70" s="625"/>
      <c r="AW70" s="625"/>
      <c r="AX70" s="625"/>
      <c r="AY70" s="625"/>
      <c r="AZ70" s="625"/>
      <c r="BA70" s="625"/>
      <c r="BB70" s="625"/>
      <c r="BC70" s="625"/>
      <c r="BD70" s="625"/>
      <c r="BE70" s="625"/>
      <c r="BF70" s="625"/>
      <c r="BG70" s="625"/>
      <c r="BH70" s="625"/>
      <c r="BI70" s="625"/>
      <c r="BJ70" s="625"/>
      <c r="BK70" s="625"/>
      <c r="BL70" s="625"/>
      <c r="BM70" s="625"/>
      <c r="BN70" s="625"/>
      <c r="BO70" s="625"/>
      <c r="BP70" s="625"/>
      <c r="BQ70" s="625"/>
      <c r="BR70" s="625"/>
      <c r="BS70" s="625"/>
      <c r="BT70" s="625"/>
      <c r="BU70" s="625"/>
      <c r="BV70" s="625"/>
      <c r="BW70" s="625"/>
      <c r="BX70" s="625"/>
      <c r="BY70" s="625"/>
      <c r="BZ70" s="625"/>
      <c r="CA70" s="625"/>
      <c r="CB70" s="625"/>
      <c r="CC70" s="625"/>
      <c r="CD70" s="625"/>
      <c r="CE70" s="625"/>
      <c r="CF70" s="625"/>
      <c r="CG70" s="625"/>
      <c r="CH70" s="625"/>
      <c r="CI70" s="625"/>
      <c r="CJ70" s="625"/>
      <c r="CK70" s="625"/>
      <c r="CL70" s="625"/>
      <c r="CM70" s="625"/>
      <c r="CN70" s="625"/>
      <c r="CO70" s="625"/>
      <c r="CP70" s="625"/>
      <c r="CQ70" s="625"/>
      <c r="CR70" s="625"/>
      <c r="CS70" s="625"/>
      <c r="CT70" s="625"/>
      <c r="CU70" s="625"/>
      <c r="CV70" s="625"/>
      <c r="CW70" s="625"/>
      <c r="CX70" s="625"/>
      <c r="CY70" s="625"/>
      <c r="CZ70" s="625"/>
      <c r="DA70" s="625"/>
      <c r="DB70" s="625"/>
      <c r="DC70" s="625"/>
      <c r="DD70" s="625"/>
      <c r="DE70" s="625"/>
      <c r="DF70" s="625"/>
      <c r="DG70" s="625"/>
      <c r="DH70" s="625"/>
      <c r="DI70" s="625"/>
      <c r="DJ70" s="625"/>
      <c r="DK70" s="625"/>
      <c r="DL70" s="625"/>
      <c r="DM70" s="625"/>
      <c r="DN70" s="625"/>
      <c r="DO70" s="625"/>
      <c r="DP70" s="625"/>
      <c r="DQ70" s="625"/>
      <c r="DR70" s="625"/>
      <c r="DS70" s="625"/>
      <c r="DT70" s="625"/>
      <c r="DU70" s="625"/>
      <c r="DV70" s="625"/>
      <c r="DW70" s="625"/>
      <c r="DX70" s="625"/>
      <c r="DY70" s="625"/>
      <c r="DZ70" s="625"/>
      <c r="EA70" s="625"/>
      <c r="EB70" s="625"/>
      <c r="EC70" s="625"/>
      <c r="ED70" s="625"/>
      <c r="EE70" s="625"/>
      <c r="EF70" s="625"/>
      <c r="EG70" s="625"/>
      <c r="EH70" s="625"/>
      <c r="EI70" s="625"/>
      <c r="EJ70" s="625"/>
      <c r="EK70" s="625"/>
      <c r="EL70" s="625"/>
      <c r="EM70" s="625"/>
      <c r="EN70" s="625"/>
      <c r="EO70" s="625"/>
      <c r="EP70" s="625"/>
      <c r="EQ70" s="625"/>
      <c r="ER70" s="625"/>
      <c r="ES70" s="625"/>
      <c r="ET70" s="625"/>
      <c r="EU70" s="625"/>
      <c r="EV70" s="625"/>
      <c r="EW70" s="625"/>
      <c r="EX70" s="625"/>
      <c r="EY70" s="625"/>
      <c r="EZ70" s="625"/>
      <c r="FA70" s="625"/>
      <c r="FB70" s="625"/>
      <c r="FC70" s="625"/>
      <c r="FD70" s="625"/>
      <c r="FE70" s="625"/>
      <c r="FF70" s="625"/>
      <c r="FG70" s="625"/>
      <c r="FH70" s="625"/>
      <c r="FI70" s="625"/>
      <c r="FJ70" s="625"/>
      <c r="FK70" s="625"/>
      <c r="FL70" s="625"/>
      <c r="FM70" s="625"/>
      <c r="FN70" s="625"/>
      <c r="FO70" s="625"/>
      <c r="FP70" s="625"/>
      <c r="FQ70" s="625"/>
      <c r="FR70" s="625"/>
      <c r="FS70" s="625"/>
      <c r="FT70" s="625"/>
      <c r="FU70" s="625"/>
      <c r="FV70" s="625"/>
      <c r="FW70" s="625"/>
      <c r="FX70" s="625"/>
      <c r="FY70" s="625"/>
      <c r="FZ70" s="625"/>
      <c r="GA70" s="625"/>
      <c r="GB70" s="625"/>
      <c r="GC70" s="625"/>
      <c r="GD70" s="625"/>
      <c r="GE70" s="625"/>
      <c r="GF70" s="625"/>
      <c r="GG70" s="625"/>
      <c r="GH70" s="625"/>
      <c r="GI70" s="625"/>
      <c r="GJ70" s="625"/>
      <c r="GK70" s="625"/>
      <c r="GL70" s="625"/>
      <c r="GM70" s="625"/>
      <c r="GN70" s="625"/>
      <c r="GO70" s="625"/>
      <c r="GP70" s="625"/>
      <c r="GQ70" s="625"/>
      <c r="GR70" s="625"/>
      <c r="GS70" s="625"/>
      <c r="GT70" s="625"/>
      <c r="GU70" s="625"/>
      <c r="GV70" s="625"/>
      <c r="GW70" s="625"/>
      <c r="GX70" s="625"/>
      <c r="GY70" s="625"/>
      <c r="GZ70" s="625"/>
      <c r="HA70" s="625"/>
      <c r="HB70" s="625"/>
      <c r="HC70" s="625"/>
      <c r="HD70" s="625"/>
      <c r="HE70" s="625"/>
      <c r="HF70" s="625"/>
      <c r="HG70" s="625"/>
      <c r="HH70" s="625"/>
      <c r="HI70" s="625"/>
      <c r="HJ70" s="625"/>
      <c r="HK70" s="625"/>
      <c r="HL70" s="625"/>
      <c r="HM70" s="625"/>
      <c r="HN70" s="625"/>
      <c r="HO70" s="625"/>
      <c r="HP70" s="625"/>
      <c r="HQ70" s="625"/>
      <c r="HR70" s="625"/>
      <c r="HS70" s="625"/>
    </row>
    <row r="71" spans="1:227" ht="15">
      <c r="A71" s="837" t="s">
        <v>273</v>
      </c>
      <c r="B71" s="779" t="s">
        <v>295</v>
      </c>
      <c r="C71" s="793">
        <v>1</v>
      </c>
      <c r="D71" s="717"/>
      <c r="E71" s="793"/>
      <c r="F71" s="794"/>
      <c r="G71" s="1022">
        <v>4.5</v>
      </c>
      <c r="H71" s="1016">
        <v>135</v>
      </c>
      <c r="I71" s="1023">
        <v>45</v>
      </c>
      <c r="J71" s="1018">
        <v>30</v>
      </c>
      <c r="K71" s="1019"/>
      <c r="L71" s="1018">
        <v>15</v>
      </c>
      <c r="M71" s="1020">
        <v>90</v>
      </c>
      <c r="N71" s="1042">
        <v>3</v>
      </c>
      <c r="O71" s="834"/>
      <c r="P71" s="835"/>
      <c r="Q71" s="838"/>
      <c r="R71" s="589"/>
      <c r="S71" s="628">
        <v>0.3333333333333333</v>
      </c>
      <c r="T71" s="625"/>
      <c r="U71" s="625" t="s">
        <v>304</v>
      </c>
      <c r="V71" s="625"/>
      <c r="W71" s="625"/>
      <c r="X71" s="625"/>
      <c r="Y71" s="625"/>
      <c r="Z71" s="625"/>
      <c r="AA71" s="625"/>
      <c r="AB71" s="625"/>
      <c r="AC71" s="625"/>
      <c r="AD71" s="625"/>
      <c r="AE71" s="625"/>
      <c r="AF71" s="625"/>
      <c r="AG71" s="625"/>
      <c r="AH71" s="625"/>
      <c r="AI71" s="625"/>
      <c r="AJ71" s="625"/>
      <c r="AK71" s="625"/>
      <c r="AL71" s="625"/>
      <c r="AM71" s="625"/>
      <c r="AN71" s="625"/>
      <c r="AO71" s="625"/>
      <c r="AP71" s="625"/>
      <c r="AQ71" s="625"/>
      <c r="AR71" s="625"/>
      <c r="AS71" s="625"/>
      <c r="AT71" s="625"/>
      <c r="AU71" s="625"/>
      <c r="AV71" s="625"/>
      <c r="AW71" s="625"/>
      <c r="AX71" s="625"/>
      <c r="AY71" s="625"/>
      <c r="AZ71" s="625"/>
      <c r="BA71" s="625"/>
      <c r="BB71" s="625"/>
      <c r="BC71" s="625"/>
      <c r="BD71" s="625"/>
      <c r="BE71" s="625"/>
      <c r="BF71" s="625"/>
      <c r="BG71" s="625"/>
      <c r="BH71" s="625"/>
      <c r="BI71" s="625"/>
      <c r="BJ71" s="625"/>
      <c r="BK71" s="625"/>
      <c r="BL71" s="625"/>
      <c r="BM71" s="625"/>
      <c r="BN71" s="625"/>
      <c r="BO71" s="625"/>
      <c r="BP71" s="625"/>
      <c r="BQ71" s="625"/>
      <c r="BR71" s="625"/>
      <c r="BS71" s="625"/>
      <c r="BT71" s="625"/>
      <c r="BU71" s="625"/>
      <c r="BV71" s="625"/>
      <c r="BW71" s="625"/>
      <c r="BX71" s="625"/>
      <c r="BY71" s="625"/>
      <c r="BZ71" s="625"/>
      <c r="CA71" s="625"/>
      <c r="CB71" s="625"/>
      <c r="CC71" s="625"/>
      <c r="CD71" s="625"/>
      <c r="CE71" s="625"/>
      <c r="CF71" s="625"/>
      <c r="CG71" s="625"/>
      <c r="CH71" s="625"/>
      <c r="CI71" s="625"/>
      <c r="CJ71" s="625"/>
      <c r="CK71" s="625"/>
      <c r="CL71" s="625"/>
      <c r="CM71" s="625"/>
      <c r="CN71" s="625"/>
      <c r="CO71" s="625"/>
      <c r="CP71" s="625"/>
      <c r="CQ71" s="625"/>
      <c r="CR71" s="625"/>
      <c r="CS71" s="625"/>
      <c r="CT71" s="625"/>
      <c r="CU71" s="625"/>
      <c r="CV71" s="625"/>
      <c r="CW71" s="625"/>
      <c r="CX71" s="625"/>
      <c r="CY71" s="625"/>
      <c r="CZ71" s="625"/>
      <c r="DA71" s="625"/>
      <c r="DB71" s="625"/>
      <c r="DC71" s="625"/>
      <c r="DD71" s="625"/>
      <c r="DE71" s="625"/>
      <c r="DF71" s="625"/>
      <c r="DG71" s="625"/>
      <c r="DH71" s="625"/>
      <c r="DI71" s="625"/>
      <c r="DJ71" s="625"/>
      <c r="DK71" s="625"/>
      <c r="DL71" s="625"/>
      <c r="DM71" s="625"/>
      <c r="DN71" s="625"/>
      <c r="DO71" s="625"/>
      <c r="DP71" s="625"/>
      <c r="DQ71" s="625"/>
      <c r="DR71" s="625"/>
      <c r="DS71" s="625"/>
      <c r="DT71" s="625"/>
      <c r="DU71" s="625"/>
      <c r="DV71" s="625"/>
      <c r="DW71" s="625"/>
      <c r="DX71" s="625"/>
      <c r="DY71" s="625"/>
      <c r="DZ71" s="625"/>
      <c r="EA71" s="625"/>
      <c r="EB71" s="625"/>
      <c r="EC71" s="625"/>
      <c r="ED71" s="625"/>
      <c r="EE71" s="625"/>
      <c r="EF71" s="625"/>
      <c r="EG71" s="625"/>
      <c r="EH71" s="625"/>
      <c r="EI71" s="625"/>
      <c r="EJ71" s="625"/>
      <c r="EK71" s="625"/>
      <c r="EL71" s="625"/>
      <c r="EM71" s="625"/>
      <c r="EN71" s="625"/>
      <c r="EO71" s="625"/>
      <c r="EP71" s="625"/>
      <c r="EQ71" s="625"/>
      <c r="ER71" s="625"/>
      <c r="ES71" s="625"/>
      <c r="ET71" s="625"/>
      <c r="EU71" s="625"/>
      <c r="EV71" s="625"/>
      <c r="EW71" s="625"/>
      <c r="EX71" s="625"/>
      <c r="EY71" s="625"/>
      <c r="EZ71" s="625"/>
      <c r="FA71" s="625"/>
      <c r="FB71" s="625"/>
      <c r="FC71" s="625"/>
      <c r="FD71" s="625"/>
      <c r="FE71" s="625"/>
      <c r="FF71" s="625"/>
      <c r="FG71" s="625"/>
      <c r="FH71" s="625"/>
      <c r="FI71" s="625"/>
      <c r="FJ71" s="625"/>
      <c r="FK71" s="625"/>
      <c r="FL71" s="625"/>
      <c r="FM71" s="625"/>
      <c r="FN71" s="625"/>
      <c r="FO71" s="625"/>
      <c r="FP71" s="625"/>
      <c r="FQ71" s="625"/>
      <c r="FR71" s="625"/>
      <c r="FS71" s="625"/>
      <c r="FT71" s="625"/>
      <c r="FU71" s="625"/>
      <c r="FV71" s="625"/>
      <c r="FW71" s="625"/>
      <c r="FX71" s="625"/>
      <c r="FY71" s="625"/>
      <c r="FZ71" s="625"/>
      <c r="GA71" s="625"/>
      <c r="GB71" s="625"/>
      <c r="GC71" s="625"/>
      <c r="GD71" s="625"/>
      <c r="GE71" s="625"/>
      <c r="GF71" s="625"/>
      <c r="GG71" s="625"/>
      <c r="GH71" s="625"/>
      <c r="GI71" s="625"/>
      <c r="GJ71" s="625"/>
      <c r="GK71" s="625"/>
      <c r="GL71" s="625"/>
      <c r="GM71" s="625"/>
      <c r="GN71" s="625"/>
      <c r="GO71" s="625"/>
      <c r="GP71" s="625"/>
      <c r="GQ71" s="625"/>
      <c r="GR71" s="625"/>
      <c r="GS71" s="625"/>
      <c r="GT71" s="625"/>
      <c r="GU71" s="625"/>
      <c r="GV71" s="625"/>
      <c r="GW71" s="625"/>
      <c r="GX71" s="625"/>
      <c r="GY71" s="625"/>
      <c r="GZ71" s="625"/>
      <c r="HA71" s="625"/>
      <c r="HB71" s="625"/>
      <c r="HC71" s="625"/>
      <c r="HD71" s="625"/>
      <c r="HE71" s="625"/>
      <c r="HF71" s="625"/>
      <c r="HG71" s="625"/>
      <c r="HH71" s="625"/>
      <c r="HI71" s="625"/>
      <c r="HJ71" s="625"/>
      <c r="HK71" s="625"/>
      <c r="HL71" s="625"/>
      <c r="HM71" s="625"/>
      <c r="HN71" s="625"/>
      <c r="HO71" s="625"/>
      <c r="HP71" s="625"/>
      <c r="HQ71" s="625"/>
      <c r="HR71" s="625"/>
      <c r="HS71" s="625"/>
    </row>
    <row r="72" spans="1:227" ht="31.5" thickBot="1">
      <c r="A72" s="714" t="s">
        <v>284</v>
      </c>
      <c r="B72" s="839" t="s">
        <v>265</v>
      </c>
      <c r="C72" s="840">
        <v>1</v>
      </c>
      <c r="D72" s="841"/>
      <c r="E72" s="842"/>
      <c r="F72" s="843"/>
      <c r="G72" s="1024">
        <v>4.5</v>
      </c>
      <c r="H72" s="1025">
        <v>135</v>
      </c>
      <c r="I72" s="1026">
        <v>45</v>
      </c>
      <c r="J72" s="1027">
        <v>30</v>
      </c>
      <c r="K72" s="1028"/>
      <c r="L72" s="1027">
        <v>15</v>
      </c>
      <c r="M72" s="1029">
        <v>90</v>
      </c>
      <c r="N72" s="1043">
        <v>3</v>
      </c>
      <c r="O72" s="844"/>
      <c r="P72" s="845"/>
      <c r="Q72" s="846"/>
      <c r="R72" s="667"/>
      <c r="S72" s="628">
        <v>0.3333333333333333</v>
      </c>
      <c r="T72" s="625"/>
      <c r="U72" s="625" t="s">
        <v>304</v>
      </c>
      <c r="V72" s="625"/>
      <c r="W72" s="625"/>
      <c r="X72" s="625"/>
      <c r="Y72" s="625"/>
      <c r="Z72" s="625"/>
      <c r="AA72" s="625"/>
      <c r="AB72" s="625"/>
      <c r="AC72" s="625"/>
      <c r="AD72" s="625"/>
      <c r="AE72" s="625"/>
      <c r="AF72" s="625"/>
      <c r="AG72" s="625"/>
      <c r="AH72" s="625"/>
      <c r="AI72" s="625"/>
      <c r="AJ72" s="625"/>
      <c r="AK72" s="625"/>
      <c r="AL72" s="625"/>
      <c r="AM72" s="625"/>
      <c r="AN72" s="625"/>
      <c r="AO72" s="625"/>
      <c r="AP72" s="625"/>
      <c r="AQ72" s="625"/>
      <c r="AR72" s="625"/>
      <c r="AS72" s="625"/>
      <c r="AT72" s="625"/>
      <c r="AU72" s="625"/>
      <c r="AV72" s="625"/>
      <c r="AW72" s="625"/>
      <c r="AX72" s="625"/>
      <c r="AY72" s="625"/>
      <c r="AZ72" s="625"/>
      <c r="BA72" s="625"/>
      <c r="BB72" s="625"/>
      <c r="BC72" s="625"/>
      <c r="BD72" s="625"/>
      <c r="BE72" s="625"/>
      <c r="BF72" s="625"/>
      <c r="BG72" s="625"/>
      <c r="BH72" s="625"/>
      <c r="BI72" s="625"/>
      <c r="BJ72" s="625"/>
      <c r="BK72" s="625"/>
      <c r="BL72" s="625"/>
      <c r="BM72" s="625"/>
      <c r="BN72" s="625"/>
      <c r="BO72" s="625"/>
      <c r="BP72" s="625"/>
      <c r="BQ72" s="625"/>
      <c r="BR72" s="625"/>
      <c r="BS72" s="625"/>
      <c r="BT72" s="625"/>
      <c r="BU72" s="625"/>
      <c r="BV72" s="625"/>
      <c r="BW72" s="625"/>
      <c r="BX72" s="625"/>
      <c r="BY72" s="625"/>
      <c r="BZ72" s="625"/>
      <c r="CA72" s="625"/>
      <c r="CB72" s="625"/>
      <c r="CC72" s="625"/>
      <c r="CD72" s="625"/>
      <c r="CE72" s="625"/>
      <c r="CF72" s="625"/>
      <c r="CG72" s="625"/>
      <c r="CH72" s="625"/>
      <c r="CI72" s="625"/>
      <c r="CJ72" s="625"/>
      <c r="CK72" s="625"/>
      <c r="CL72" s="625"/>
      <c r="CM72" s="625"/>
      <c r="CN72" s="625"/>
      <c r="CO72" s="625"/>
      <c r="CP72" s="625"/>
      <c r="CQ72" s="625"/>
      <c r="CR72" s="625"/>
      <c r="CS72" s="625"/>
      <c r="CT72" s="625"/>
      <c r="CU72" s="625"/>
      <c r="CV72" s="625"/>
      <c r="CW72" s="625"/>
      <c r="CX72" s="625"/>
      <c r="CY72" s="625"/>
      <c r="CZ72" s="625"/>
      <c r="DA72" s="625"/>
      <c r="DB72" s="625"/>
      <c r="DC72" s="625"/>
      <c r="DD72" s="625"/>
      <c r="DE72" s="625"/>
      <c r="DF72" s="625"/>
      <c r="DG72" s="625"/>
      <c r="DH72" s="625"/>
      <c r="DI72" s="625"/>
      <c r="DJ72" s="625"/>
      <c r="DK72" s="625"/>
      <c r="DL72" s="625"/>
      <c r="DM72" s="625"/>
      <c r="DN72" s="625"/>
      <c r="DO72" s="625"/>
      <c r="DP72" s="625"/>
      <c r="DQ72" s="625"/>
      <c r="DR72" s="625"/>
      <c r="DS72" s="625"/>
      <c r="DT72" s="625"/>
      <c r="DU72" s="625"/>
      <c r="DV72" s="625"/>
      <c r="DW72" s="625"/>
      <c r="DX72" s="625"/>
      <c r="DY72" s="625"/>
      <c r="DZ72" s="625"/>
      <c r="EA72" s="625"/>
      <c r="EB72" s="625"/>
      <c r="EC72" s="625"/>
      <c r="ED72" s="625"/>
      <c r="EE72" s="625"/>
      <c r="EF72" s="625"/>
      <c r="EG72" s="625"/>
      <c r="EH72" s="625"/>
      <c r="EI72" s="625"/>
      <c r="EJ72" s="625"/>
      <c r="EK72" s="625"/>
      <c r="EL72" s="625"/>
      <c r="EM72" s="625"/>
      <c r="EN72" s="625"/>
      <c r="EO72" s="625"/>
      <c r="EP72" s="625"/>
      <c r="EQ72" s="625"/>
      <c r="ER72" s="625"/>
      <c r="ES72" s="625"/>
      <c r="ET72" s="625"/>
      <c r="EU72" s="625"/>
      <c r="EV72" s="625"/>
      <c r="EW72" s="625"/>
      <c r="EX72" s="625"/>
      <c r="EY72" s="625"/>
      <c r="EZ72" s="625"/>
      <c r="FA72" s="625"/>
      <c r="FB72" s="625"/>
      <c r="FC72" s="625"/>
      <c r="FD72" s="625"/>
      <c r="FE72" s="625"/>
      <c r="FF72" s="625"/>
      <c r="FG72" s="625"/>
      <c r="FH72" s="625"/>
      <c r="FI72" s="625"/>
      <c r="FJ72" s="625"/>
      <c r="FK72" s="625"/>
      <c r="FL72" s="625"/>
      <c r="FM72" s="625"/>
      <c r="FN72" s="625"/>
      <c r="FO72" s="625"/>
      <c r="FP72" s="625"/>
      <c r="FQ72" s="625"/>
      <c r="FR72" s="625"/>
      <c r="FS72" s="625"/>
      <c r="FT72" s="625"/>
      <c r="FU72" s="625"/>
      <c r="FV72" s="625"/>
      <c r="FW72" s="625"/>
      <c r="FX72" s="625"/>
      <c r="FY72" s="625"/>
      <c r="FZ72" s="625"/>
      <c r="GA72" s="625"/>
      <c r="GB72" s="625"/>
      <c r="GC72" s="625"/>
      <c r="GD72" s="625"/>
      <c r="GE72" s="625"/>
      <c r="GF72" s="625"/>
      <c r="GG72" s="625"/>
      <c r="GH72" s="625"/>
      <c r="GI72" s="625"/>
      <c r="GJ72" s="625"/>
      <c r="GK72" s="625"/>
      <c r="GL72" s="625"/>
      <c r="GM72" s="625"/>
      <c r="GN72" s="625"/>
      <c r="GO72" s="625"/>
      <c r="GP72" s="625"/>
      <c r="GQ72" s="625"/>
      <c r="GR72" s="625"/>
      <c r="GS72" s="625"/>
      <c r="GT72" s="625"/>
      <c r="GU72" s="625"/>
      <c r="GV72" s="625"/>
      <c r="GW72" s="625"/>
      <c r="GX72" s="625"/>
      <c r="GY72" s="625"/>
      <c r="GZ72" s="625"/>
      <c r="HA72" s="625"/>
      <c r="HB72" s="625"/>
      <c r="HC72" s="625"/>
      <c r="HD72" s="625"/>
      <c r="HE72" s="625"/>
      <c r="HF72" s="625"/>
      <c r="HG72" s="625"/>
      <c r="HH72" s="625"/>
      <c r="HI72" s="625"/>
      <c r="HJ72" s="625"/>
      <c r="HK72" s="625"/>
      <c r="HL72" s="625"/>
      <c r="HM72" s="625"/>
      <c r="HN72" s="625"/>
      <c r="HO72" s="625"/>
      <c r="HP72" s="625"/>
      <c r="HQ72" s="625"/>
      <c r="HR72" s="625"/>
      <c r="HS72" s="625"/>
    </row>
    <row r="73" spans="1:227" ht="30.75">
      <c r="A73" s="683" t="s">
        <v>280</v>
      </c>
      <c r="B73" s="752" t="s">
        <v>322</v>
      </c>
      <c r="C73" s="790"/>
      <c r="D73" s="684"/>
      <c r="E73" s="684"/>
      <c r="F73" s="685"/>
      <c r="G73" s="686">
        <v>2.5</v>
      </c>
      <c r="H73" s="687">
        <v>75</v>
      </c>
      <c r="I73" s="688">
        <v>30</v>
      </c>
      <c r="J73" s="688">
        <v>15</v>
      </c>
      <c r="K73" s="688">
        <v>15</v>
      </c>
      <c r="L73" s="688"/>
      <c r="M73" s="689">
        <v>45</v>
      </c>
      <c r="N73" s="1044">
        <v>2</v>
      </c>
      <c r="O73" s="690"/>
      <c r="P73" s="691"/>
      <c r="Q73" s="687"/>
      <c r="R73" s="694"/>
      <c r="S73" s="695">
        <v>0.4</v>
      </c>
      <c r="T73" s="696"/>
      <c r="U73" s="696"/>
      <c r="V73" s="696"/>
      <c r="W73" s="1008">
        <v>22.5</v>
      </c>
      <c r="X73" s="696"/>
      <c r="Y73" s="696"/>
      <c r="Z73" s="696"/>
      <c r="AA73" s="696"/>
      <c r="AB73" s="696"/>
      <c r="AC73" s="696"/>
      <c r="AD73" s="696"/>
      <c r="AE73" s="696"/>
      <c r="AF73" s="696"/>
      <c r="AG73" s="696"/>
      <c r="AH73" s="696"/>
      <c r="AI73" s="696"/>
      <c r="AJ73" s="696"/>
      <c r="AK73" s="696"/>
      <c r="AL73" s="696"/>
      <c r="AM73" s="696"/>
      <c r="AN73" s="696"/>
      <c r="AO73" s="696"/>
      <c r="AP73" s="696"/>
      <c r="AQ73" s="696"/>
      <c r="AR73" s="696"/>
      <c r="AS73" s="696"/>
      <c r="AT73" s="696"/>
      <c r="AU73" s="696"/>
      <c r="AV73" s="696"/>
      <c r="AW73" s="696"/>
      <c r="AX73" s="696"/>
      <c r="AY73" s="696"/>
      <c r="AZ73" s="696"/>
      <c r="BA73" s="696"/>
      <c r="BB73" s="696"/>
      <c r="BC73" s="696"/>
      <c r="BD73" s="696"/>
      <c r="BE73" s="696"/>
      <c r="BF73" s="696"/>
      <c r="BG73" s="696"/>
      <c r="BH73" s="696"/>
      <c r="BI73" s="696"/>
      <c r="BJ73" s="696"/>
      <c r="BK73" s="696"/>
      <c r="BL73" s="696"/>
      <c r="BM73" s="696"/>
      <c r="BN73" s="696"/>
      <c r="BO73" s="696"/>
      <c r="BP73" s="696"/>
      <c r="BQ73" s="696"/>
      <c r="BR73" s="696"/>
      <c r="BS73" s="696"/>
      <c r="BT73" s="696"/>
      <c r="BU73" s="696"/>
      <c r="BV73" s="696"/>
      <c r="BW73" s="696"/>
      <c r="BX73" s="696"/>
      <c r="BY73" s="696"/>
      <c r="BZ73" s="696"/>
      <c r="CA73" s="696"/>
      <c r="CB73" s="696"/>
      <c r="CC73" s="696"/>
      <c r="CD73" s="696"/>
      <c r="CE73" s="696"/>
      <c r="CF73" s="696"/>
      <c r="CG73" s="696"/>
      <c r="CH73" s="696"/>
      <c r="CI73" s="696"/>
      <c r="CJ73" s="696"/>
      <c r="CK73" s="696"/>
      <c r="CL73" s="696"/>
      <c r="CM73" s="696"/>
      <c r="CN73" s="696"/>
      <c r="CO73" s="696"/>
      <c r="CP73" s="696"/>
      <c r="CQ73" s="696"/>
      <c r="CR73" s="696"/>
      <c r="CS73" s="696"/>
      <c r="CT73" s="696"/>
      <c r="CU73" s="696"/>
      <c r="CV73" s="696"/>
      <c r="CW73" s="696"/>
      <c r="CX73" s="696"/>
      <c r="CY73" s="696"/>
      <c r="CZ73" s="696"/>
      <c r="DA73" s="696"/>
      <c r="DB73" s="696"/>
      <c r="DC73" s="696"/>
      <c r="DD73" s="696"/>
      <c r="DE73" s="696"/>
      <c r="DF73" s="696"/>
      <c r="DG73" s="696"/>
      <c r="DH73" s="696"/>
      <c r="DI73" s="696"/>
      <c r="DJ73" s="696"/>
      <c r="DK73" s="696"/>
      <c r="DL73" s="696"/>
      <c r="DM73" s="696"/>
      <c r="DN73" s="696"/>
      <c r="DO73" s="696"/>
      <c r="DP73" s="696"/>
      <c r="DQ73" s="696"/>
      <c r="DR73" s="696"/>
      <c r="DS73" s="696"/>
      <c r="DT73" s="696"/>
      <c r="DU73" s="696"/>
      <c r="DV73" s="696"/>
      <c r="DW73" s="696"/>
      <c r="DX73" s="696"/>
      <c r="DY73" s="696"/>
      <c r="DZ73" s="696"/>
      <c r="EA73" s="696"/>
      <c r="EB73" s="696"/>
      <c r="EC73" s="696"/>
      <c r="ED73" s="696"/>
      <c r="EE73" s="696"/>
      <c r="EF73" s="696"/>
      <c r="EG73" s="696"/>
      <c r="EH73" s="696"/>
      <c r="EI73" s="696"/>
      <c r="EJ73" s="696"/>
      <c r="EK73" s="696"/>
      <c r="EL73" s="696"/>
      <c r="EM73" s="696"/>
      <c r="EN73" s="696"/>
      <c r="EO73" s="696"/>
      <c r="EP73" s="696"/>
      <c r="EQ73" s="696"/>
      <c r="ER73" s="696"/>
      <c r="ES73" s="696"/>
      <c r="ET73" s="696"/>
      <c r="EU73" s="696"/>
      <c r="EV73" s="696"/>
      <c r="EW73" s="696"/>
      <c r="EX73" s="696"/>
      <c r="EY73" s="696"/>
      <c r="EZ73" s="696"/>
      <c r="FA73" s="696"/>
      <c r="FB73" s="696"/>
      <c r="FC73" s="696"/>
      <c r="FD73" s="696"/>
      <c r="FE73" s="696"/>
      <c r="FF73" s="696"/>
      <c r="FG73" s="696"/>
      <c r="FH73" s="696"/>
      <c r="FI73" s="696"/>
      <c r="FJ73" s="696"/>
      <c r="FK73" s="696"/>
      <c r="FL73" s="696"/>
      <c r="FM73" s="696"/>
      <c r="FN73" s="696"/>
      <c r="FO73" s="696"/>
      <c r="FP73" s="696"/>
      <c r="FQ73" s="696"/>
      <c r="FR73" s="696"/>
      <c r="FS73" s="696"/>
      <c r="FT73" s="696"/>
      <c r="FU73" s="696"/>
      <c r="FV73" s="696"/>
      <c r="FW73" s="696"/>
      <c r="FX73" s="696"/>
      <c r="FY73" s="696"/>
      <c r="FZ73" s="696"/>
      <c r="GA73" s="696"/>
      <c r="GB73" s="696"/>
      <c r="GC73" s="696"/>
      <c r="GD73" s="696"/>
      <c r="GE73" s="696"/>
      <c r="GF73" s="696"/>
      <c r="GG73" s="696"/>
      <c r="GH73" s="696"/>
      <c r="GI73" s="696"/>
      <c r="GJ73" s="696"/>
      <c r="GK73" s="696"/>
      <c r="GL73" s="696"/>
      <c r="GM73" s="696"/>
      <c r="GN73" s="696"/>
      <c r="GO73" s="696"/>
      <c r="GP73" s="696"/>
      <c r="GQ73" s="696"/>
      <c r="GR73" s="696"/>
      <c r="GS73" s="696"/>
      <c r="GT73" s="696"/>
      <c r="GU73" s="696"/>
      <c r="GV73" s="696"/>
      <c r="GW73" s="696"/>
      <c r="GX73" s="696"/>
      <c r="GY73" s="696"/>
      <c r="GZ73" s="696"/>
      <c r="HA73" s="696"/>
      <c r="HB73" s="696"/>
      <c r="HC73" s="696"/>
      <c r="HD73" s="696"/>
      <c r="HE73" s="696"/>
      <c r="HF73" s="696"/>
      <c r="HG73" s="696"/>
      <c r="HH73" s="696"/>
      <c r="HI73" s="696"/>
      <c r="HJ73" s="696"/>
      <c r="HK73" s="696"/>
      <c r="HL73" s="696"/>
      <c r="HM73" s="696"/>
      <c r="HN73" s="696"/>
      <c r="HO73" s="696"/>
      <c r="HP73" s="696"/>
      <c r="HQ73" s="696"/>
      <c r="HR73" s="696"/>
      <c r="HS73" s="696"/>
    </row>
    <row r="74" spans="1:227" ht="30.75">
      <c r="A74" s="594" t="s">
        <v>282</v>
      </c>
      <c r="B74" s="984" t="s">
        <v>262</v>
      </c>
      <c r="C74" s="985">
        <v>1</v>
      </c>
      <c r="D74" s="986"/>
      <c r="E74" s="986"/>
      <c r="F74" s="987"/>
      <c r="G74" s="1030">
        <v>6</v>
      </c>
      <c r="H74" s="768">
        <v>180</v>
      </c>
      <c r="I74" s="591">
        <v>60</v>
      </c>
      <c r="J74" s="591">
        <v>30</v>
      </c>
      <c r="K74" s="591"/>
      <c r="L74" s="591">
        <v>30</v>
      </c>
      <c r="M74" s="772">
        <v>120</v>
      </c>
      <c r="N74" s="1045">
        <v>4</v>
      </c>
      <c r="O74" s="725"/>
      <c r="P74" s="726"/>
      <c r="Q74" s="776"/>
      <c r="R74" s="584"/>
      <c r="S74" s="695">
        <v>0.3333333333333333</v>
      </c>
      <c r="T74" s="696"/>
      <c r="U74" s="696"/>
      <c r="V74" s="696"/>
      <c r="W74" s="696"/>
      <c r="X74" s="696"/>
      <c r="Y74" s="696"/>
      <c r="Z74" s="696"/>
      <c r="AA74" s="696"/>
      <c r="AB74" s="696"/>
      <c r="AC74" s="696"/>
      <c r="AD74" s="696"/>
      <c r="AE74" s="696"/>
      <c r="AF74" s="696"/>
      <c r="AG74" s="696"/>
      <c r="AH74" s="696"/>
      <c r="AI74" s="696"/>
      <c r="AJ74" s="696"/>
      <c r="AK74" s="696"/>
      <c r="AL74" s="696"/>
      <c r="AM74" s="696"/>
      <c r="AN74" s="696"/>
      <c r="AO74" s="696"/>
      <c r="AP74" s="696"/>
      <c r="AQ74" s="696"/>
      <c r="AR74" s="696"/>
      <c r="AS74" s="696"/>
      <c r="AT74" s="696"/>
      <c r="AU74" s="696"/>
      <c r="AV74" s="696"/>
      <c r="AW74" s="696"/>
      <c r="AX74" s="696"/>
      <c r="AY74" s="696"/>
      <c r="AZ74" s="696"/>
      <c r="BA74" s="696"/>
      <c r="BB74" s="696"/>
      <c r="BC74" s="696"/>
      <c r="BD74" s="696"/>
      <c r="BE74" s="696"/>
      <c r="BF74" s="696"/>
      <c r="BG74" s="696"/>
      <c r="BH74" s="696"/>
      <c r="BI74" s="696"/>
      <c r="BJ74" s="696"/>
      <c r="BK74" s="696"/>
      <c r="BL74" s="696"/>
      <c r="BM74" s="696"/>
      <c r="BN74" s="696"/>
      <c r="BO74" s="696"/>
      <c r="BP74" s="696"/>
      <c r="BQ74" s="696"/>
      <c r="BR74" s="696"/>
      <c r="BS74" s="696"/>
      <c r="BT74" s="696"/>
      <c r="BU74" s="696"/>
      <c r="BV74" s="696"/>
      <c r="BW74" s="696"/>
      <c r="BX74" s="696"/>
      <c r="BY74" s="696"/>
      <c r="BZ74" s="696"/>
      <c r="CA74" s="696"/>
      <c r="CB74" s="696"/>
      <c r="CC74" s="696"/>
      <c r="CD74" s="696"/>
      <c r="CE74" s="696"/>
      <c r="CF74" s="696"/>
      <c r="CG74" s="696"/>
      <c r="CH74" s="696"/>
      <c r="CI74" s="696"/>
      <c r="CJ74" s="696"/>
      <c r="CK74" s="696"/>
      <c r="CL74" s="696"/>
      <c r="CM74" s="696"/>
      <c r="CN74" s="696"/>
      <c r="CO74" s="696"/>
      <c r="CP74" s="696"/>
      <c r="CQ74" s="696"/>
      <c r="CR74" s="696"/>
      <c r="CS74" s="696"/>
      <c r="CT74" s="696"/>
      <c r="CU74" s="696"/>
      <c r="CV74" s="696"/>
      <c r="CW74" s="696"/>
      <c r="CX74" s="696"/>
      <c r="CY74" s="696"/>
      <c r="CZ74" s="696"/>
      <c r="DA74" s="696"/>
      <c r="DB74" s="696"/>
      <c r="DC74" s="696"/>
      <c r="DD74" s="696"/>
      <c r="DE74" s="696"/>
      <c r="DF74" s="696"/>
      <c r="DG74" s="696"/>
      <c r="DH74" s="696"/>
      <c r="DI74" s="696"/>
      <c r="DJ74" s="696"/>
      <c r="DK74" s="696"/>
      <c r="DL74" s="696"/>
      <c r="DM74" s="696"/>
      <c r="DN74" s="696"/>
      <c r="DO74" s="696"/>
      <c r="DP74" s="696"/>
      <c r="DQ74" s="696"/>
      <c r="DR74" s="696"/>
      <c r="DS74" s="696"/>
      <c r="DT74" s="696"/>
      <c r="DU74" s="696"/>
      <c r="DV74" s="696"/>
      <c r="DW74" s="696"/>
      <c r="DX74" s="696"/>
      <c r="DY74" s="696"/>
      <c r="DZ74" s="696"/>
      <c r="EA74" s="696"/>
      <c r="EB74" s="696"/>
      <c r="EC74" s="696"/>
      <c r="ED74" s="696"/>
      <c r="EE74" s="696"/>
      <c r="EF74" s="696"/>
      <c r="EG74" s="696"/>
      <c r="EH74" s="696"/>
      <c r="EI74" s="696"/>
      <c r="EJ74" s="696"/>
      <c r="EK74" s="696"/>
      <c r="EL74" s="696"/>
      <c r="EM74" s="696"/>
      <c r="EN74" s="696"/>
      <c r="EO74" s="696"/>
      <c r="EP74" s="696"/>
      <c r="EQ74" s="696"/>
      <c r="ER74" s="696"/>
      <c r="ES74" s="696"/>
      <c r="ET74" s="696"/>
      <c r="EU74" s="696"/>
      <c r="EV74" s="696"/>
      <c r="EW74" s="696"/>
      <c r="EX74" s="696"/>
      <c r="EY74" s="696"/>
      <c r="EZ74" s="696"/>
      <c r="FA74" s="696"/>
      <c r="FB74" s="696"/>
      <c r="FC74" s="696"/>
      <c r="FD74" s="696"/>
      <c r="FE74" s="696"/>
      <c r="FF74" s="696"/>
      <c r="FG74" s="696"/>
      <c r="FH74" s="696"/>
      <c r="FI74" s="696"/>
      <c r="FJ74" s="696"/>
      <c r="FK74" s="696"/>
      <c r="FL74" s="696"/>
      <c r="FM74" s="696"/>
      <c r="FN74" s="696"/>
      <c r="FO74" s="696"/>
      <c r="FP74" s="696"/>
      <c r="FQ74" s="696"/>
      <c r="FR74" s="696"/>
      <c r="FS74" s="696"/>
      <c r="FT74" s="696"/>
      <c r="FU74" s="696"/>
      <c r="FV74" s="696"/>
      <c r="FW74" s="696"/>
      <c r="FX74" s="696"/>
      <c r="FY74" s="696"/>
      <c r="FZ74" s="696"/>
      <c r="GA74" s="696"/>
      <c r="GB74" s="696"/>
      <c r="GC74" s="696"/>
      <c r="GD74" s="696"/>
      <c r="GE74" s="696"/>
      <c r="GF74" s="696"/>
      <c r="GG74" s="696"/>
      <c r="GH74" s="696"/>
      <c r="GI74" s="696"/>
      <c r="GJ74" s="696"/>
      <c r="GK74" s="696"/>
      <c r="GL74" s="696"/>
      <c r="GM74" s="696"/>
      <c r="GN74" s="696"/>
      <c r="GO74" s="696"/>
      <c r="GP74" s="696"/>
      <c r="GQ74" s="696"/>
      <c r="GR74" s="696"/>
      <c r="GS74" s="696"/>
      <c r="GT74" s="696"/>
      <c r="GU74" s="696"/>
      <c r="GV74" s="696"/>
      <c r="GW74" s="696"/>
      <c r="GX74" s="696"/>
      <c r="GY74" s="696"/>
      <c r="GZ74" s="696"/>
      <c r="HA74" s="696"/>
      <c r="HB74" s="696"/>
      <c r="HC74" s="696"/>
      <c r="HD74" s="696"/>
      <c r="HE74" s="696"/>
      <c r="HF74" s="696"/>
      <c r="HG74" s="696"/>
      <c r="HH74" s="696"/>
      <c r="HI74" s="696"/>
      <c r="HJ74" s="696"/>
      <c r="HK74" s="696"/>
      <c r="HL74" s="696"/>
      <c r="HM74" s="696"/>
      <c r="HN74" s="696"/>
      <c r="HO74" s="696"/>
      <c r="HP74" s="696"/>
      <c r="HQ74" s="696"/>
      <c r="HR74" s="696"/>
      <c r="HS74" s="696"/>
    </row>
    <row r="75" spans="1:227" ht="15">
      <c r="A75" s="683" t="s">
        <v>308</v>
      </c>
      <c r="B75" s="754" t="s">
        <v>267</v>
      </c>
      <c r="C75" s="784"/>
      <c r="D75" s="688"/>
      <c r="E75" s="688"/>
      <c r="F75" s="689"/>
      <c r="G75" s="1003">
        <v>4.5</v>
      </c>
      <c r="H75" s="687">
        <v>135</v>
      </c>
      <c r="I75" s="688">
        <v>45</v>
      </c>
      <c r="J75" s="688">
        <v>30</v>
      </c>
      <c r="K75" s="688"/>
      <c r="L75" s="688">
        <v>15</v>
      </c>
      <c r="M75" s="689">
        <v>90</v>
      </c>
      <c r="N75" s="1046">
        <v>3</v>
      </c>
      <c r="O75" s="708"/>
      <c r="P75" s="709"/>
      <c r="Q75" s="687"/>
      <c r="R75" s="694"/>
      <c r="S75" s="695">
        <v>0.3333333333333333</v>
      </c>
      <c r="T75" s="696"/>
      <c r="U75" s="696"/>
      <c r="V75" s="696" t="e">
        <v>#REF!</v>
      </c>
      <c r="W75" s="696"/>
      <c r="X75" s="696"/>
      <c r="Y75" s="696"/>
      <c r="Z75" s="696"/>
      <c r="AA75" s="696"/>
      <c r="AB75" s="696"/>
      <c r="AC75" s="696"/>
      <c r="AD75" s="696"/>
      <c r="AE75" s="696"/>
      <c r="AF75" s="696"/>
      <c r="AG75" s="696"/>
      <c r="AH75" s="696"/>
      <c r="AI75" s="696"/>
      <c r="AJ75" s="696"/>
      <c r="AK75" s="696"/>
      <c r="AL75" s="696"/>
      <c r="AM75" s="696"/>
      <c r="AN75" s="696"/>
      <c r="AO75" s="696"/>
      <c r="AP75" s="696"/>
      <c r="AQ75" s="696"/>
      <c r="AR75" s="696"/>
      <c r="AS75" s="696"/>
      <c r="AT75" s="696"/>
      <c r="AU75" s="696"/>
      <c r="AV75" s="696"/>
      <c r="AW75" s="696"/>
      <c r="AX75" s="696"/>
      <c r="AY75" s="696"/>
      <c r="AZ75" s="696"/>
      <c r="BA75" s="696"/>
      <c r="BB75" s="696"/>
      <c r="BC75" s="696"/>
      <c r="BD75" s="696"/>
      <c r="BE75" s="696"/>
      <c r="BF75" s="696"/>
      <c r="BG75" s="696"/>
      <c r="BH75" s="696"/>
      <c r="BI75" s="696"/>
      <c r="BJ75" s="696"/>
      <c r="BK75" s="696"/>
      <c r="BL75" s="696"/>
      <c r="BM75" s="696"/>
      <c r="BN75" s="696"/>
      <c r="BO75" s="696"/>
      <c r="BP75" s="696"/>
      <c r="BQ75" s="696"/>
      <c r="BR75" s="696"/>
      <c r="BS75" s="696"/>
      <c r="BT75" s="696"/>
      <c r="BU75" s="696"/>
      <c r="BV75" s="696"/>
      <c r="BW75" s="696"/>
      <c r="BX75" s="696"/>
      <c r="BY75" s="696"/>
      <c r="BZ75" s="696"/>
      <c r="CA75" s="696"/>
      <c r="CB75" s="696"/>
      <c r="CC75" s="696"/>
      <c r="CD75" s="696"/>
      <c r="CE75" s="696"/>
      <c r="CF75" s="696"/>
      <c r="CG75" s="696"/>
      <c r="CH75" s="696"/>
      <c r="CI75" s="696"/>
      <c r="CJ75" s="696"/>
      <c r="CK75" s="696"/>
      <c r="CL75" s="696"/>
      <c r="CM75" s="696"/>
      <c r="CN75" s="696"/>
      <c r="CO75" s="696"/>
      <c r="CP75" s="696"/>
      <c r="CQ75" s="696"/>
      <c r="CR75" s="696"/>
      <c r="CS75" s="696"/>
      <c r="CT75" s="696"/>
      <c r="CU75" s="696"/>
      <c r="CV75" s="696"/>
      <c r="CW75" s="696"/>
      <c r="CX75" s="696"/>
      <c r="CY75" s="696"/>
      <c r="CZ75" s="696"/>
      <c r="DA75" s="696"/>
      <c r="DB75" s="696"/>
      <c r="DC75" s="696"/>
      <c r="DD75" s="696"/>
      <c r="DE75" s="696"/>
      <c r="DF75" s="696"/>
      <c r="DG75" s="696"/>
      <c r="DH75" s="696"/>
      <c r="DI75" s="696"/>
      <c r="DJ75" s="696"/>
      <c r="DK75" s="696"/>
      <c r="DL75" s="696"/>
      <c r="DM75" s="696"/>
      <c r="DN75" s="696"/>
      <c r="DO75" s="696"/>
      <c r="DP75" s="696"/>
      <c r="DQ75" s="696"/>
      <c r="DR75" s="696"/>
      <c r="DS75" s="696"/>
      <c r="DT75" s="696"/>
      <c r="DU75" s="696"/>
      <c r="DV75" s="696"/>
      <c r="DW75" s="696"/>
      <c r="DX75" s="696"/>
      <c r="DY75" s="696"/>
      <c r="DZ75" s="696"/>
      <c r="EA75" s="696"/>
      <c r="EB75" s="696"/>
      <c r="EC75" s="696"/>
      <c r="ED75" s="696"/>
      <c r="EE75" s="696"/>
      <c r="EF75" s="696"/>
      <c r="EG75" s="696"/>
      <c r="EH75" s="696"/>
      <c r="EI75" s="696"/>
      <c r="EJ75" s="696"/>
      <c r="EK75" s="696"/>
      <c r="EL75" s="696"/>
      <c r="EM75" s="696"/>
      <c r="EN75" s="696"/>
      <c r="EO75" s="696"/>
      <c r="EP75" s="696"/>
      <c r="EQ75" s="696"/>
      <c r="ER75" s="696"/>
      <c r="ES75" s="696"/>
      <c r="ET75" s="696"/>
      <c r="EU75" s="696"/>
      <c r="EV75" s="696"/>
      <c r="EW75" s="696"/>
      <c r="EX75" s="696"/>
      <c r="EY75" s="696"/>
      <c r="EZ75" s="696"/>
      <c r="FA75" s="696"/>
      <c r="FB75" s="696"/>
      <c r="FC75" s="696"/>
      <c r="FD75" s="696"/>
      <c r="FE75" s="696"/>
      <c r="FF75" s="696"/>
      <c r="FG75" s="696"/>
      <c r="FH75" s="696"/>
      <c r="FI75" s="696"/>
      <c r="FJ75" s="696"/>
      <c r="FK75" s="696"/>
      <c r="FL75" s="696"/>
      <c r="FM75" s="696"/>
      <c r="FN75" s="696"/>
      <c r="FO75" s="696"/>
      <c r="FP75" s="696"/>
      <c r="FQ75" s="696"/>
      <c r="FR75" s="696"/>
      <c r="FS75" s="696"/>
      <c r="FT75" s="696"/>
      <c r="FU75" s="696"/>
      <c r="FV75" s="696"/>
      <c r="FW75" s="696"/>
      <c r="FX75" s="696"/>
      <c r="FY75" s="696"/>
      <c r="FZ75" s="696"/>
      <c r="GA75" s="696"/>
      <c r="GB75" s="696"/>
      <c r="GC75" s="696"/>
      <c r="GD75" s="696"/>
      <c r="GE75" s="696"/>
      <c r="GF75" s="696"/>
      <c r="GG75" s="696"/>
      <c r="GH75" s="696"/>
      <c r="GI75" s="696"/>
      <c r="GJ75" s="696"/>
      <c r="GK75" s="696"/>
      <c r="GL75" s="696"/>
      <c r="GM75" s="696"/>
      <c r="GN75" s="696"/>
      <c r="GO75" s="696"/>
      <c r="GP75" s="696"/>
      <c r="GQ75" s="696"/>
      <c r="GR75" s="696"/>
      <c r="GS75" s="696"/>
      <c r="GT75" s="696"/>
      <c r="GU75" s="696"/>
      <c r="GV75" s="696"/>
      <c r="GW75" s="696"/>
      <c r="GX75" s="696"/>
      <c r="GY75" s="696"/>
      <c r="GZ75" s="696"/>
      <c r="HA75" s="696"/>
      <c r="HB75" s="696"/>
      <c r="HC75" s="696"/>
      <c r="HD75" s="696"/>
      <c r="HE75" s="696"/>
      <c r="HF75" s="696"/>
      <c r="HG75" s="696"/>
      <c r="HH75" s="696"/>
      <c r="HI75" s="696"/>
      <c r="HJ75" s="696"/>
      <c r="HK75" s="696"/>
      <c r="HL75" s="696"/>
      <c r="HM75" s="696"/>
      <c r="HN75" s="696"/>
      <c r="HO75" s="696"/>
      <c r="HP75" s="696"/>
      <c r="HQ75" s="696"/>
      <c r="HR75" s="696"/>
      <c r="HS75" s="696"/>
    </row>
    <row r="76" spans="1:227" ht="30.75">
      <c r="A76" s="683" t="s">
        <v>311</v>
      </c>
      <c r="B76" s="754" t="s">
        <v>271</v>
      </c>
      <c r="C76" s="687"/>
      <c r="D76" s="688">
        <v>1</v>
      </c>
      <c r="E76" s="688"/>
      <c r="F76" s="785"/>
      <c r="G76" s="686">
        <v>2.5</v>
      </c>
      <c r="H76" s="687">
        <v>75</v>
      </c>
      <c r="I76" s="688">
        <v>30</v>
      </c>
      <c r="J76" s="688">
        <v>15</v>
      </c>
      <c r="K76" s="688"/>
      <c r="L76" s="688">
        <v>15</v>
      </c>
      <c r="M76" s="689">
        <v>45</v>
      </c>
      <c r="N76" s="1047">
        <v>2</v>
      </c>
      <c r="O76" s="712"/>
      <c r="P76" s="713"/>
      <c r="Q76" s="700"/>
      <c r="R76" s="694"/>
      <c r="S76" s="695">
        <v>0.4</v>
      </c>
      <c r="T76" s="696"/>
      <c r="U76" s="696"/>
      <c r="V76" s="696"/>
      <c r="W76" s="696"/>
      <c r="X76" s="696"/>
      <c r="Y76" s="696"/>
      <c r="Z76" s="696"/>
      <c r="AA76" s="696"/>
      <c r="AB76" s="696"/>
      <c r="AC76" s="696"/>
      <c r="AD76" s="696"/>
      <c r="AE76" s="696"/>
      <c r="AF76" s="696"/>
      <c r="AG76" s="696"/>
      <c r="AH76" s="696"/>
      <c r="AI76" s="696"/>
      <c r="AJ76" s="696"/>
      <c r="AK76" s="696"/>
      <c r="AL76" s="696"/>
      <c r="AM76" s="696"/>
      <c r="AN76" s="696"/>
      <c r="AO76" s="696"/>
      <c r="AP76" s="696"/>
      <c r="AQ76" s="696"/>
      <c r="AR76" s="696"/>
      <c r="AS76" s="696"/>
      <c r="AT76" s="696"/>
      <c r="AU76" s="696"/>
      <c r="AV76" s="696"/>
      <c r="AW76" s="696"/>
      <c r="AX76" s="696"/>
      <c r="AY76" s="696"/>
      <c r="AZ76" s="696"/>
      <c r="BA76" s="696"/>
      <c r="BB76" s="696"/>
      <c r="BC76" s="696"/>
      <c r="BD76" s="696"/>
      <c r="BE76" s="696"/>
      <c r="BF76" s="696"/>
      <c r="BG76" s="696"/>
      <c r="BH76" s="696"/>
      <c r="BI76" s="696"/>
      <c r="BJ76" s="696"/>
      <c r="BK76" s="696"/>
      <c r="BL76" s="696"/>
      <c r="BM76" s="696"/>
      <c r="BN76" s="696"/>
      <c r="BO76" s="696"/>
      <c r="BP76" s="696"/>
      <c r="BQ76" s="696"/>
      <c r="BR76" s="696"/>
      <c r="BS76" s="696"/>
      <c r="BT76" s="696"/>
      <c r="BU76" s="696"/>
      <c r="BV76" s="696"/>
      <c r="BW76" s="696"/>
      <c r="BX76" s="696"/>
      <c r="BY76" s="696"/>
      <c r="BZ76" s="696"/>
      <c r="CA76" s="696"/>
      <c r="CB76" s="696"/>
      <c r="CC76" s="696"/>
      <c r="CD76" s="696"/>
      <c r="CE76" s="696"/>
      <c r="CF76" s="696"/>
      <c r="CG76" s="696"/>
      <c r="CH76" s="696"/>
      <c r="CI76" s="696"/>
      <c r="CJ76" s="696"/>
      <c r="CK76" s="696"/>
      <c r="CL76" s="696"/>
      <c r="CM76" s="696"/>
      <c r="CN76" s="696"/>
      <c r="CO76" s="696"/>
      <c r="CP76" s="696"/>
      <c r="CQ76" s="696"/>
      <c r="CR76" s="696"/>
      <c r="CS76" s="696"/>
      <c r="CT76" s="696"/>
      <c r="CU76" s="696"/>
      <c r="CV76" s="696"/>
      <c r="CW76" s="696"/>
      <c r="CX76" s="696"/>
      <c r="CY76" s="696"/>
      <c r="CZ76" s="696"/>
      <c r="DA76" s="696"/>
      <c r="DB76" s="696"/>
      <c r="DC76" s="696"/>
      <c r="DD76" s="696"/>
      <c r="DE76" s="696"/>
      <c r="DF76" s="696"/>
      <c r="DG76" s="696"/>
      <c r="DH76" s="696"/>
      <c r="DI76" s="696"/>
      <c r="DJ76" s="696"/>
      <c r="DK76" s="696"/>
      <c r="DL76" s="696"/>
      <c r="DM76" s="696"/>
      <c r="DN76" s="696"/>
      <c r="DO76" s="696"/>
      <c r="DP76" s="696"/>
      <c r="DQ76" s="696"/>
      <c r="DR76" s="696"/>
      <c r="DS76" s="696"/>
      <c r="DT76" s="696"/>
      <c r="DU76" s="696"/>
      <c r="DV76" s="696"/>
      <c r="DW76" s="696"/>
      <c r="DX76" s="696"/>
      <c r="DY76" s="696"/>
      <c r="DZ76" s="696"/>
      <c r="EA76" s="696"/>
      <c r="EB76" s="696"/>
      <c r="EC76" s="696"/>
      <c r="ED76" s="696"/>
      <c r="EE76" s="696"/>
      <c r="EF76" s="696"/>
      <c r="EG76" s="696"/>
      <c r="EH76" s="696"/>
      <c r="EI76" s="696"/>
      <c r="EJ76" s="696"/>
      <c r="EK76" s="696"/>
      <c r="EL76" s="696"/>
      <c r="EM76" s="696"/>
      <c r="EN76" s="696"/>
      <c r="EO76" s="696"/>
      <c r="EP76" s="696"/>
      <c r="EQ76" s="696"/>
      <c r="ER76" s="696"/>
      <c r="ES76" s="696"/>
      <c r="ET76" s="696"/>
      <c r="EU76" s="696"/>
      <c r="EV76" s="696"/>
      <c r="EW76" s="696"/>
      <c r="EX76" s="696"/>
      <c r="EY76" s="696"/>
      <c r="EZ76" s="696"/>
      <c r="FA76" s="696"/>
      <c r="FB76" s="696"/>
      <c r="FC76" s="696"/>
      <c r="FD76" s="696"/>
      <c r="FE76" s="696"/>
      <c r="FF76" s="696"/>
      <c r="FG76" s="696"/>
      <c r="FH76" s="696"/>
      <c r="FI76" s="696"/>
      <c r="FJ76" s="696"/>
      <c r="FK76" s="696"/>
      <c r="FL76" s="696"/>
      <c r="FM76" s="696"/>
      <c r="FN76" s="696"/>
      <c r="FO76" s="696"/>
      <c r="FP76" s="696"/>
      <c r="FQ76" s="696"/>
      <c r="FR76" s="696"/>
      <c r="FS76" s="696"/>
      <c r="FT76" s="696"/>
      <c r="FU76" s="696"/>
      <c r="FV76" s="696"/>
      <c r="FW76" s="696"/>
      <c r="FX76" s="696"/>
      <c r="FY76" s="696"/>
      <c r="FZ76" s="696"/>
      <c r="GA76" s="696"/>
      <c r="GB76" s="696"/>
      <c r="GC76" s="696"/>
      <c r="GD76" s="696"/>
      <c r="GE76" s="696"/>
      <c r="GF76" s="696"/>
      <c r="GG76" s="696"/>
      <c r="GH76" s="696"/>
      <c r="GI76" s="696"/>
      <c r="GJ76" s="696"/>
      <c r="GK76" s="696"/>
      <c r="GL76" s="696"/>
      <c r="GM76" s="696"/>
      <c r="GN76" s="696"/>
      <c r="GO76" s="696"/>
      <c r="GP76" s="696"/>
      <c r="GQ76" s="696"/>
      <c r="GR76" s="696"/>
      <c r="GS76" s="696"/>
      <c r="GT76" s="696"/>
      <c r="GU76" s="696"/>
      <c r="GV76" s="696"/>
      <c r="GW76" s="696"/>
      <c r="GX76" s="696"/>
      <c r="GY76" s="696"/>
      <c r="GZ76" s="696"/>
      <c r="HA76" s="696"/>
      <c r="HB76" s="696"/>
      <c r="HC76" s="696"/>
      <c r="HD76" s="696"/>
      <c r="HE76" s="696"/>
      <c r="HF76" s="696"/>
      <c r="HG76" s="696"/>
      <c r="HH76" s="696"/>
      <c r="HI76" s="696"/>
      <c r="HJ76" s="696"/>
      <c r="HK76" s="696"/>
      <c r="HL76" s="696"/>
      <c r="HM76" s="696"/>
      <c r="HN76" s="696"/>
      <c r="HO76" s="696"/>
      <c r="HP76" s="696"/>
      <c r="HQ76" s="696"/>
      <c r="HR76" s="696"/>
      <c r="HS76" s="696"/>
    </row>
    <row r="77" spans="1:227" ht="30.75">
      <c r="A77" s="756" t="s">
        <v>288</v>
      </c>
      <c r="B77" s="1004" t="s">
        <v>294</v>
      </c>
      <c r="C77" s="1005"/>
      <c r="D77" s="1006">
        <v>1</v>
      </c>
      <c r="E77" s="1006"/>
      <c r="F77" s="1007"/>
      <c r="G77" s="1031">
        <v>4.5</v>
      </c>
      <c r="H77" s="973">
        <v>135</v>
      </c>
      <c r="I77" s="932">
        <v>45</v>
      </c>
      <c r="J77" s="932">
        <v>30</v>
      </c>
      <c r="K77" s="932">
        <v>15</v>
      </c>
      <c r="L77" s="932"/>
      <c r="M77" s="974">
        <v>90</v>
      </c>
      <c r="N77" s="1048">
        <v>3</v>
      </c>
      <c r="O77" s="935"/>
      <c r="P77" s="975"/>
      <c r="Q77" s="960"/>
      <c r="R77" s="977"/>
      <c r="S77" s="695">
        <v>0.3333333333333333</v>
      </c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</row>
    <row r="78" ht="15">
      <c r="N78" s="2">
        <f>SUM(N67:N77)</f>
        <v>29</v>
      </c>
    </row>
    <row r="83" spans="1:227" ht="15">
      <c r="A83" s="857" t="s">
        <v>224</v>
      </c>
      <c r="B83" s="858" t="s">
        <v>218</v>
      </c>
      <c r="C83" s="859"/>
      <c r="D83" s="717">
        <v>2</v>
      </c>
      <c r="E83" s="860"/>
      <c r="F83" s="861"/>
      <c r="G83" s="862">
        <v>3</v>
      </c>
      <c r="H83" s="863">
        <v>90</v>
      </c>
      <c r="I83" s="864">
        <v>36</v>
      </c>
      <c r="J83" s="865">
        <v>18</v>
      </c>
      <c r="K83" s="865"/>
      <c r="L83" s="865">
        <v>18</v>
      </c>
      <c r="M83" s="866">
        <v>54</v>
      </c>
      <c r="N83" s="867"/>
      <c r="O83" s="1049">
        <v>2</v>
      </c>
      <c r="P83" s="1049">
        <v>2</v>
      </c>
      <c r="Q83" s="869"/>
      <c r="R83" s="584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</row>
    <row r="84" spans="1:227" ht="30.75">
      <c r="A84" s="594" t="s">
        <v>227</v>
      </c>
      <c r="B84" s="800" t="s">
        <v>33</v>
      </c>
      <c r="C84" s="801">
        <v>2</v>
      </c>
      <c r="D84" s="802"/>
      <c r="E84" s="802"/>
      <c r="F84" s="803"/>
      <c r="G84" s="804">
        <v>2</v>
      </c>
      <c r="H84" s="805">
        <v>60</v>
      </c>
      <c r="I84" s="806">
        <v>36</v>
      </c>
      <c r="J84" s="807"/>
      <c r="K84" s="807"/>
      <c r="L84" s="807">
        <v>36</v>
      </c>
      <c r="M84" s="808">
        <v>24</v>
      </c>
      <c r="N84" s="801"/>
      <c r="O84" s="1050">
        <v>2</v>
      </c>
      <c r="P84" s="1051">
        <v>2</v>
      </c>
      <c r="Q84" s="592"/>
      <c r="R84" s="584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</row>
    <row r="85" spans="1:227" ht="30.75">
      <c r="A85" s="683" t="s">
        <v>244</v>
      </c>
      <c r="B85" s="829" t="s">
        <v>220</v>
      </c>
      <c r="C85" s="830"/>
      <c r="D85" s="831">
        <v>2</v>
      </c>
      <c r="E85" s="832"/>
      <c r="F85" s="833"/>
      <c r="G85" s="1015">
        <v>3</v>
      </c>
      <c r="H85" s="1016">
        <v>90</v>
      </c>
      <c r="I85" s="1017">
        <v>36</v>
      </c>
      <c r="J85" s="1018">
        <v>18</v>
      </c>
      <c r="K85" s="1019"/>
      <c r="L85" s="1018">
        <v>18</v>
      </c>
      <c r="M85" s="1020">
        <v>54</v>
      </c>
      <c r="N85" s="1021"/>
      <c r="O85" s="1052">
        <v>2</v>
      </c>
      <c r="P85" s="1053">
        <v>2</v>
      </c>
      <c r="Q85" s="836"/>
      <c r="R85" s="589"/>
      <c r="S85" s="628">
        <v>0.4</v>
      </c>
      <c r="T85" s="625"/>
      <c r="U85" s="625"/>
      <c r="V85" s="625"/>
      <c r="W85" s="625"/>
      <c r="X85" s="625"/>
      <c r="Y85" s="625"/>
      <c r="Z85" s="625"/>
      <c r="AA85" s="625"/>
      <c r="AB85" s="625"/>
      <c r="AC85" s="625"/>
      <c r="AD85" s="625"/>
      <c r="AE85" s="625"/>
      <c r="AF85" s="625"/>
      <c r="AG85" s="625"/>
      <c r="AH85" s="625"/>
      <c r="AI85" s="625"/>
      <c r="AJ85" s="625"/>
      <c r="AK85" s="625"/>
      <c r="AL85" s="625"/>
      <c r="AM85" s="625"/>
      <c r="AN85" s="625"/>
      <c r="AO85" s="625"/>
      <c r="AP85" s="625"/>
      <c r="AQ85" s="625"/>
      <c r="AR85" s="625"/>
      <c r="AS85" s="625"/>
      <c r="AT85" s="625"/>
      <c r="AU85" s="625"/>
      <c r="AV85" s="625"/>
      <c r="AW85" s="625"/>
      <c r="AX85" s="625"/>
      <c r="AY85" s="625"/>
      <c r="AZ85" s="625"/>
      <c r="BA85" s="625"/>
      <c r="BB85" s="625"/>
      <c r="BC85" s="625"/>
      <c r="BD85" s="625"/>
      <c r="BE85" s="625"/>
      <c r="BF85" s="625"/>
      <c r="BG85" s="625"/>
      <c r="BH85" s="625"/>
      <c r="BI85" s="625"/>
      <c r="BJ85" s="625"/>
      <c r="BK85" s="625"/>
      <c r="BL85" s="625"/>
      <c r="BM85" s="625"/>
      <c r="BN85" s="625"/>
      <c r="BO85" s="625"/>
      <c r="BP85" s="625"/>
      <c r="BQ85" s="625"/>
      <c r="BR85" s="625"/>
      <c r="BS85" s="625"/>
      <c r="BT85" s="625"/>
      <c r="BU85" s="625"/>
      <c r="BV85" s="625"/>
      <c r="BW85" s="625"/>
      <c r="BX85" s="625"/>
      <c r="BY85" s="625"/>
      <c r="BZ85" s="625"/>
      <c r="CA85" s="625"/>
      <c r="CB85" s="625"/>
      <c r="CC85" s="625"/>
      <c r="CD85" s="625"/>
      <c r="CE85" s="625"/>
      <c r="CF85" s="625"/>
      <c r="CG85" s="625"/>
      <c r="CH85" s="625"/>
      <c r="CI85" s="625"/>
      <c r="CJ85" s="625"/>
      <c r="CK85" s="625"/>
      <c r="CL85" s="625"/>
      <c r="CM85" s="625"/>
      <c r="CN85" s="625"/>
      <c r="CO85" s="625"/>
      <c r="CP85" s="625"/>
      <c r="CQ85" s="625"/>
      <c r="CR85" s="625"/>
      <c r="CS85" s="625"/>
      <c r="CT85" s="625"/>
      <c r="CU85" s="625"/>
      <c r="CV85" s="625"/>
      <c r="CW85" s="625"/>
      <c r="CX85" s="625"/>
      <c r="CY85" s="625"/>
      <c r="CZ85" s="625"/>
      <c r="DA85" s="625"/>
      <c r="DB85" s="625"/>
      <c r="DC85" s="625"/>
      <c r="DD85" s="625"/>
      <c r="DE85" s="625"/>
      <c r="DF85" s="625"/>
      <c r="DG85" s="625"/>
      <c r="DH85" s="625"/>
      <c r="DI85" s="625"/>
      <c r="DJ85" s="625"/>
      <c r="DK85" s="625"/>
      <c r="DL85" s="625"/>
      <c r="DM85" s="625"/>
      <c r="DN85" s="625"/>
      <c r="DO85" s="625"/>
      <c r="DP85" s="625"/>
      <c r="DQ85" s="625"/>
      <c r="DR85" s="625"/>
      <c r="DS85" s="625"/>
      <c r="DT85" s="625"/>
      <c r="DU85" s="625"/>
      <c r="DV85" s="625"/>
      <c r="DW85" s="625"/>
      <c r="DX85" s="625"/>
      <c r="DY85" s="625"/>
      <c r="DZ85" s="625"/>
      <c r="EA85" s="625"/>
      <c r="EB85" s="625"/>
      <c r="EC85" s="625"/>
      <c r="ED85" s="625"/>
      <c r="EE85" s="625"/>
      <c r="EF85" s="625"/>
      <c r="EG85" s="625"/>
      <c r="EH85" s="625"/>
      <c r="EI85" s="625"/>
      <c r="EJ85" s="625"/>
      <c r="EK85" s="625"/>
      <c r="EL85" s="625"/>
      <c r="EM85" s="625"/>
      <c r="EN85" s="625"/>
      <c r="EO85" s="625"/>
      <c r="EP85" s="625"/>
      <c r="EQ85" s="625"/>
      <c r="ER85" s="625"/>
      <c r="ES85" s="625"/>
      <c r="ET85" s="625"/>
      <c r="EU85" s="625"/>
      <c r="EV85" s="625"/>
      <c r="EW85" s="625"/>
      <c r="EX85" s="625"/>
      <c r="EY85" s="625"/>
      <c r="EZ85" s="625"/>
      <c r="FA85" s="625"/>
      <c r="FB85" s="625"/>
      <c r="FC85" s="625"/>
      <c r="FD85" s="625"/>
      <c r="FE85" s="625"/>
      <c r="FF85" s="625"/>
      <c r="FG85" s="625"/>
      <c r="FH85" s="625"/>
      <c r="FI85" s="625"/>
      <c r="FJ85" s="625"/>
      <c r="FK85" s="625"/>
      <c r="FL85" s="625"/>
      <c r="FM85" s="625"/>
      <c r="FN85" s="625"/>
      <c r="FO85" s="625"/>
      <c r="FP85" s="625"/>
      <c r="FQ85" s="625"/>
      <c r="FR85" s="625"/>
      <c r="FS85" s="625"/>
      <c r="FT85" s="625"/>
      <c r="FU85" s="625"/>
      <c r="FV85" s="625"/>
      <c r="FW85" s="625"/>
      <c r="FX85" s="625"/>
      <c r="FY85" s="625"/>
      <c r="FZ85" s="625"/>
      <c r="GA85" s="625"/>
      <c r="GB85" s="625"/>
      <c r="GC85" s="625"/>
      <c r="GD85" s="625"/>
      <c r="GE85" s="625"/>
      <c r="GF85" s="625"/>
      <c r="GG85" s="625"/>
      <c r="GH85" s="625"/>
      <c r="GI85" s="625"/>
      <c r="GJ85" s="625"/>
      <c r="GK85" s="625"/>
      <c r="GL85" s="625"/>
      <c r="GM85" s="625"/>
      <c r="GN85" s="625"/>
      <c r="GO85" s="625"/>
      <c r="GP85" s="625"/>
      <c r="GQ85" s="625"/>
      <c r="GR85" s="625"/>
      <c r="GS85" s="625"/>
      <c r="GT85" s="625"/>
      <c r="GU85" s="625"/>
      <c r="GV85" s="625"/>
      <c r="GW85" s="625"/>
      <c r="GX85" s="625"/>
      <c r="GY85" s="625"/>
      <c r="GZ85" s="625"/>
      <c r="HA85" s="625"/>
      <c r="HB85" s="625"/>
      <c r="HC85" s="625"/>
      <c r="HD85" s="625"/>
      <c r="HE85" s="625"/>
      <c r="HF85" s="625"/>
      <c r="HG85" s="625"/>
      <c r="HH85" s="625"/>
      <c r="HI85" s="625"/>
      <c r="HJ85" s="625"/>
      <c r="HK85" s="625"/>
      <c r="HL85" s="625"/>
      <c r="HM85" s="625"/>
      <c r="HN85" s="625"/>
      <c r="HO85" s="625"/>
      <c r="HP85" s="625"/>
      <c r="HQ85" s="625"/>
      <c r="HR85" s="625"/>
      <c r="HS85" s="625"/>
    </row>
    <row r="86" spans="1:227" ht="15.75" thickBot="1">
      <c r="A86" s="683" t="s">
        <v>274</v>
      </c>
      <c r="B86" s="791" t="s">
        <v>264</v>
      </c>
      <c r="C86" s="792">
        <v>2</v>
      </c>
      <c r="D86" s="717"/>
      <c r="E86" s="793"/>
      <c r="F86" s="794"/>
      <c r="G86" s="1015">
        <v>5</v>
      </c>
      <c r="H86" s="1016">
        <v>150</v>
      </c>
      <c r="I86" s="1017">
        <v>54</v>
      </c>
      <c r="J86" s="1018">
        <v>36</v>
      </c>
      <c r="K86" s="1019">
        <v>18</v>
      </c>
      <c r="L86" s="1018"/>
      <c r="M86" s="1020">
        <v>96</v>
      </c>
      <c r="N86" s="1021"/>
      <c r="O86" s="1052">
        <v>3</v>
      </c>
      <c r="P86" s="1053">
        <v>3</v>
      </c>
      <c r="Q86" s="836"/>
      <c r="R86" s="584"/>
      <c r="S86" s="978">
        <v>0.36</v>
      </c>
      <c r="T86" s="625"/>
      <c r="U86" s="625" t="s">
        <v>305</v>
      </c>
      <c r="V86" s="625"/>
      <c r="W86" s="625"/>
      <c r="X86" s="625"/>
      <c r="Y86" s="625"/>
      <c r="Z86" s="625"/>
      <c r="AA86" s="625"/>
      <c r="AB86" s="625"/>
      <c r="AC86" s="625"/>
      <c r="AD86" s="625"/>
      <c r="AE86" s="625"/>
      <c r="AF86" s="625"/>
      <c r="AG86" s="625"/>
      <c r="AH86" s="625"/>
      <c r="AI86" s="625"/>
      <c r="AJ86" s="625"/>
      <c r="AK86" s="625"/>
      <c r="AL86" s="625"/>
      <c r="AM86" s="625"/>
      <c r="AN86" s="625"/>
      <c r="AO86" s="625"/>
      <c r="AP86" s="625"/>
      <c r="AQ86" s="625"/>
      <c r="AR86" s="625"/>
      <c r="AS86" s="625"/>
      <c r="AT86" s="625"/>
      <c r="AU86" s="625"/>
      <c r="AV86" s="625"/>
      <c r="AW86" s="625"/>
      <c r="AX86" s="625"/>
      <c r="AY86" s="625"/>
      <c r="AZ86" s="625"/>
      <c r="BA86" s="625"/>
      <c r="BB86" s="625"/>
      <c r="BC86" s="625"/>
      <c r="BD86" s="625"/>
      <c r="BE86" s="625"/>
      <c r="BF86" s="625"/>
      <c r="BG86" s="625"/>
      <c r="BH86" s="625"/>
      <c r="BI86" s="625"/>
      <c r="BJ86" s="625"/>
      <c r="BK86" s="625"/>
      <c r="BL86" s="625"/>
      <c r="BM86" s="625"/>
      <c r="BN86" s="625"/>
      <c r="BO86" s="625"/>
      <c r="BP86" s="625"/>
      <c r="BQ86" s="625"/>
      <c r="BR86" s="625"/>
      <c r="BS86" s="625"/>
      <c r="BT86" s="625"/>
      <c r="BU86" s="625"/>
      <c r="BV86" s="625"/>
      <c r="BW86" s="625"/>
      <c r="BX86" s="625"/>
      <c r="BY86" s="625"/>
      <c r="BZ86" s="625"/>
      <c r="CA86" s="625"/>
      <c r="CB86" s="625"/>
      <c r="CC86" s="625"/>
      <c r="CD86" s="625"/>
      <c r="CE86" s="625"/>
      <c r="CF86" s="625"/>
      <c r="CG86" s="625"/>
      <c r="CH86" s="625"/>
      <c r="CI86" s="625"/>
      <c r="CJ86" s="625"/>
      <c r="CK86" s="625"/>
      <c r="CL86" s="625"/>
      <c r="CM86" s="625"/>
      <c r="CN86" s="625"/>
      <c r="CO86" s="625"/>
      <c r="CP86" s="625"/>
      <c r="CQ86" s="625"/>
      <c r="CR86" s="625"/>
      <c r="CS86" s="625"/>
      <c r="CT86" s="625"/>
      <c r="CU86" s="625"/>
      <c r="CV86" s="625"/>
      <c r="CW86" s="625"/>
      <c r="CX86" s="625"/>
      <c r="CY86" s="625"/>
      <c r="CZ86" s="625"/>
      <c r="DA86" s="625"/>
      <c r="DB86" s="625"/>
      <c r="DC86" s="625"/>
      <c r="DD86" s="625"/>
      <c r="DE86" s="625"/>
      <c r="DF86" s="625"/>
      <c r="DG86" s="625"/>
      <c r="DH86" s="625"/>
      <c r="DI86" s="625"/>
      <c r="DJ86" s="625"/>
      <c r="DK86" s="625"/>
      <c r="DL86" s="625"/>
      <c r="DM86" s="625"/>
      <c r="DN86" s="625"/>
      <c r="DO86" s="625"/>
      <c r="DP86" s="625"/>
      <c r="DQ86" s="625"/>
      <c r="DR86" s="625"/>
      <c r="DS86" s="625"/>
      <c r="DT86" s="625"/>
      <c r="DU86" s="625"/>
      <c r="DV86" s="625"/>
      <c r="DW86" s="625"/>
      <c r="DX86" s="625"/>
      <c r="DY86" s="625"/>
      <c r="DZ86" s="625"/>
      <c r="EA86" s="625"/>
      <c r="EB86" s="625"/>
      <c r="EC86" s="625"/>
      <c r="ED86" s="625"/>
      <c r="EE86" s="625"/>
      <c r="EF86" s="625"/>
      <c r="EG86" s="625"/>
      <c r="EH86" s="625"/>
      <c r="EI86" s="625"/>
      <c r="EJ86" s="625"/>
      <c r="EK86" s="625"/>
      <c r="EL86" s="625"/>
      <c r="EM86" s="625"/>
      <c r="EN86" s="625"/>
      <c r="EO86" s="625"/>
      <c r="EP86" s="625"/>
      <c r="EQ86" s="625"/>
      <c r="ER86" s="625"/>
      <c r="ES86" s="625"/>
      <c r="ET86" s="625"/>
      <c r="EU86" s="625"/>
      <c r="EV86" s="625"/>
      <c r="EW86" s="625"/>
      <c r="EX86" s="625"/>
      <c r="EY86" s="625"/>
      <c r="EZ86" s="625"/>
      <c r="FA86" s="625"/>
      <c r="FB86" s="625"/>
      <c r="FC86" s="625"/>
      <c r="FD86" s="625"/>
      <c r="FE86" s="625"/>
      <c r="FF86" s="625"/>
      <c r="FG86" s="625"/>
      <c r="FH86" s="625"/>
      <c r="FI86" s="625"/>
      <c r="FJ86" s="625"/>
      <c r="FK86" s="625"/>
      <c r="FL86" s="625"/>
      <c r="FM86" s="625"/>
      <c r="FN86" s="625"/>
      <c r="FO86" s="625"/>
      <c r="FP86" s="625"/>
      <c r="FQ86" s="625"/>
      <c r="FR86" s="625"/>
      <c r="FS86" s="625"/>
      <c r="FT86" s="625"/>
      <c r="FU86" s="625"/>
      <c r="FV86" s="625"/>
      <c r="FW86" s="625"/>
      <c r="FX86" s="625"/>
      <c r="FY86" s="625"/>
      <c r="FZ86" s="625"/>
      <c r="GA86" s="625"/>
      <c r="GB86" s="625"/>
      <c r="GC86" s="625"/>
      <c r="GD86" s="625"/>
      <c r="GE86" s="625"/>
      <c r="GF86" s="625"/>
      <c r="GG86" s="625"/>
      <c r="GH86" s="625"/>
      <c r="GI86" s="625"/>
      <c r="GJ86" s="625"/>
      <c r="GK86" s="625"/>
      <c r="GL86" s="625"/>
      <c r="GM86" s="625"/>
      <c r="GN86" s="625"/>
      <c r="GO86" s="625"/>
      <c r="GP86" s="625"/>
      <c r="GQ86" s="625"/>
      <c r="GR86" s="625"/>
      <c r="GS86" s="625"/>
      <c r="GT86" s="625"/>
      <c r="GU86" s="625"/>
      <c r="GV86" s="625"/>
      <c r="GW86" s="625"/>
      <c r="GX86" s="625"/>
      <c r="GY86" s="625"/>
      <c r="GZ86" s="625"/>
      <c r="HA86" s="625"/>
      <c r="HB86" s="625"/>
      <c r="HC86" s="625"/>
      <c r="HD86" s="625"/>
      <c r="HE86" s="625"/>
      <c r="HF86" s="625"/>
      <c r="HG86" s="625"/>
      <c r="HH86" s="625"/>
      <c r="HI86" s="625"/>
      <c r="HJ86" s="625"/>
      <c r="HK86" s="625"/>
      <c r="HL86" s="625"/>
      <c r="HM86" s="625"/>
      <c r="HN86" s="625"/>
      <c r="HO86" s="625"/>
      <c r="HP86" s="625"/>
      <c r="HQ86" s="625"/>
      <c r="HR86" s="625"/>
      <c r="HS86" s="625"/>
    </row>
    <row r="87" spans="1:227" ht="46.5">
      <c r="A87" s="922" t="s">
        <v>223</v>
      </c>
      <c r="B87" s="923" t="s">
        <v>260</v>
      </c>
      <c r="C87" s="924"/>
      <c r="D87" s="925">
        <v>2</v>
      </c>
      <c r="E87" s="926"/>
      <c r="F87" s="927"/>
      <c r="G87" s="928">
        <v>4</v>
      </c>
      <c r="H87" s="929">
        <v>120</v>
      </c>
      <c r="I87" s="930">
        <v>36</v>
      </c>
      <c r="J87" s="864">
        <v>27</v>
      </c>
      <c r="K87" s="931">
        <v>9</v>
      </c>
      <c r="L87" s="932"/>
      <c r="M87" s="933">
        <v>84</v>
      </c>
      <c r="N87" s="934"/>
      <c r="O87" s="1054">
        <v>2</v>
      </c>
      <c r="P87" s="1055">
        <v>2</v>
      </c>
      <c r="Q87" s="934"/>
      <c r="R87" s="630"/>
      <c r="S87" s="627">
        <v>0.3333333333333333</v>
      </c>
      <c r="T87" s="625"/>
      <c r="U87" s="625"/>
      <c r="V87" s="625"/>
      <c r="W87" s="625"/>
      <c r="X87" s="625"/>
      <c r="Y87" s="625"/>
      <c r="Z87" s="625"/>
      <c r="AA87" s="625"/>
      <c r="AB87" s="625"/>
      <c r="AC87" s="625"/>
      <c r="AD87" s="625"/>
      <c r="AE87" s="625"/>
      <c r="AF87" s="625"/>
      <c r="AG87" s="625"/>
      <c r="AH87" s="625"/>
      <c r="AI87" s="625"/>
      <c r="AJ87" s="625"/>
      <c r="AK87" s="625"/>
      <c r="AL87" s="625"/>
      <c r="AM87" s="625"/>
      <c r="AN87" s="625"/>
      <c r="AO87" s="625"/>
      <c r="AP87" s="625"/>
      <c r="AQ87" s="625"/>
      <c r="AR87" s="625"/>
      <c r="AS87" s="625"/>
      <c r="AT87" s="625"/>
      <c r="AU87" s="625"/>
      <c r="AV87" s="625"/>
      <c r="AW87" s="625"/>
      <c r="AX87" s="625"/>
      <c r="AY87" s="625"/>
      <c r="AZ87" s="625"/>
      <c r="BA87" s="625"/>
      <c r="BB87" s="625"/>
      <c r="BC87" s="625"/>
      <c r="BD87" s="625"/>
      <c r="BE87" s="625"/>
      <c r="BF87" s="625"/>
      <c r="BG87" s="625"/>
      <c r="BH87" s="625"/>
      <c r="BI87" s="625"/>
      <c r="BJ87" s="625"/>
      <c r="BK87" s="625"/>
      <c r="BL87" s="625"/>
      <c r="BM87" s="625"/>
      <c r="BN87" s="625"/>
      <c r="BO87" s="625"/>
      <c r="BP87" s="625"/>
      <c r="BQ87" s="625"/>
      <c r="BR87" s="625"/>
      <c r="BS87" s="625"/>
      <c r="BT87" s="625"/>
      <c r="BU87" s="625"/>
      <c r="BV87" s="625"/>
      <c r="BW87" s="625"/>
      <c r="BX87" s="625"/>
      <c r="BY87" s="625"/>
      <c r="BZ87" s="625"/>
      <c r="CA87" s="625"/>
      <c r="CB87" s="625"/>
      <c r="CC87" s="625"/>
      <c r="CD87" s="625"/>
      <c r="CE87" s="625"/>
      <c r="CF87" s="625"/>
      <c r="CG87" s="625"/>
      <c r="CH87" s="625"/>
      <c r="CI87" s="625"/>
      <c r="CJ87" s="625"/>
      <c r="CK87" s="625"/>
      <c r="CL87" s="625"/>
      <c r="CM87" s="625"/>
      <c r="CN87" s="625"/>
      <c r="CO87" s="625"/>
      <c r="CP87" s="625"/>
      <c r="CQ87" s="625"/>
      <c r="CR87" s="625"/>
      <c r="CS87" s="625"/>
      <c r="CT87" s="625"/>
      <c r="CU87" s="625"/>
      <c r="CV87" s="625"/>
      <c r="CW87" s="625"/>
      <c r="CX87" s="625"/>
      <c r="CY87" s="625"/>
      <c r="CZ87" s="625"/>
      <c r="DA87" s="625"/>
      <c r="DB87" s="625"/>
      <c r="DC87" s="625"/>
      <c r="DD87" s="625"/>
      <c r="DE87" s="625"/>
      <c r="DF87" s="625"/>
      <c r="DG87" s="625"/>
      <c r="DH87" s="625"/>
      <c r="DI87" s="625"/>
      <c r="DJ87" s="625"/>
      <c r="DK87" s="625"/>
      <c r="DL87" s="625"/>
      <c r="DM87" s="625"/>
      <c r="DN87" s="625"/>
      <c r="DO87" s="625"/>
      <c r="DP87" s="625"/>
      <c r="DQ87" s="625"/>
      <c r="DR87" s="625"/>
      <c r="DS87" s="625"/>
      <c r="DT87" s="625"/>
      <c r="DU87" s="625"/>
      <c r="DV87" s="625"/>
      <c r="DW87" s="625"/>
      <c r="DX87" s="625"/>
      <c r="DY87" s="625"/>
      <c r="DZ87" s="625"/>
      <c r="EA87" s="625"/>
      <c r="EB87" s="625"/>
      <c r="EC87" s="625"/>
      <c r="ED87" s="625"/>
      <c r="EE87" s="625"/>
      <c r="EF87" s="625"/>
      <c r="EG87" s="625"/>
      <c r="EH87" s="625"/>
      <c r="EI87" s="625"/>
      <c r="EJ87" s="625"/>
      <c r="EK87" s="625"/>
      <c r="EL87" s="625"/>
      <c r="EM87" s="625"/>
      <c r="EN87" s="625"/>
      <c r="EO87" s="625"/>
      <c r="EP87" s="625"/>
      <c r="EQ87" s="625"/>
      <c r="ER87" s="625"/>
      <c r="ES87" s="625"/>
      <c r="ET87" s="625"/>
      <c r="EU87" s="625"/>
      <c r="EV87" s="625"/>
      <c r="EW87" s="625"/>
      <c r="EX87" s="625"/>
      <c r="EY87" s="625"/>
      <c r="EZ87" s="625"/>
      <c r="FA87" s="625"/>
      <c r="FB87" s="625"/>
      <c r="FC87" s="625"/>
      <c r="FD87" s="625"/>
      <c r="FE87" s="625"/>
      <c r="FF87" s="625"/>
      <c r="FG87" s="625"/>
      <c r="FH87" s="625"/>
      <c r="FI87" s="625"/>
      <c r="FJ87" s="625"/>
      <c r="FK87" s="625"/>
      <c r="FL87" s="625"/>
      <c r="FM87" s="625"/>
      <c r="FN87" s="625"/>
      <c r="FO87" s="625"/>
      <c r="FP87" s="625"/>
      <c r="FQ87" s="625"/>
      <c r="FR87" s="625"/>
      <c r="FS87" s="625"/>
      <c r="FT87" s="625"/>
      <c r="FU87" s="625"/>
      <c r="FV87" s="625"/>
      <c r="FW87" s="625"/>
      <c r="FX87" s="625"/>
      <c r="FY87" s="625"/>
      <c r="FZ87" s="625"/>
      <c r="GA87" s="625"/>
      <c r="GB87" s="625"/>
      <c r="GC87" s="625"/>
      <c r="GD87" s="625"/>
      <c r="GE87" s="625"/>
      <c r="GF87" s="625"/>
      <c r="GG87" s="625"/>
      <c r="GH87" s="625"/>
      <c r="GI87" s="625"/>
      <c r="GJ87" s="625"/>
      <c r="GK87" s="625"/>
      <c r="GL87" s="625"/>
      <c r="GM87" s="625"/>
      <c r="GN87" s="625"/>
      <c r="GO87" s="625"/>
      <c r="GP87" s="625"/>
      <c r="GQ87" s="625"/>
      <c r="GR87" s="625"/>
      <c r="GS87" s="625"/>
      <c r="GT87" s="625"/>
      <c r="GU87" s="625"/>
      <c r="GV87" s="625"/>
      <c r="GW87" s="625"/>
      <c r="GX87" s="625"/>
      <c r="GY87" s="625"/>
      <c r="GZ87" s="625"/>
      <c r="HA87" s="625"/>
      <c r="HB87" s="625"/>
      <c r="HC87" s="625"/>
      <c r="HD87" s="625"/>
      <c r="HE87" s="625"/>
      <c r="HF87" s="625"/>
      <c r="HG87" s="625"/>
      <c r="HH87" s="625"/>
      <c r="HI87" s="625"/>
      <c r="HJ87" s="625"/>
      <c r="HK87" s="625"/>
      <c r="HL87" s="625"/>
      <c r="HM87" s="625"/>
      <c r="HN87" s="625"/>
      <c r="HO87" s="625"/>
      <c r="HP87" s="625"/>
      <c r="HQ87" s="625"/>
      <c r="HR87" s="625"/>
      <c r="HS87" s="625"/>
    </row>
    <row r="88" spans="1:227" ht="15">
      <c r="A88" s="937" t="s">
        <v>224</v>
      </c>
      <c r="B88" s="938" t="s">
        <v>261</v>
      </c>
      <c r="C88" s="939"/>
      <c r="D88" s="631">
        <v>2</v>
      </c>
      <c r="E88" s="595"/>
      <c r="F88" s="940"/>
      <c r="G88" s="941">
        <v>4</v>
      </c>
      <c r="H88" s="766">
        <v>120</v>
      </c>
      <c r="I88" s="942">
        <v>36</v>
      </c>
      <c r="J88" s="763">
        <v>36</v>
      </c>
      <c r="K88" s="595"/>
      <c r="L88" s="595"/>
      <c r="M88" s="943">
        <v>84</v>
      </c>
      <c r="N88" s="944"/>
      <c r="O88" s="1056">
        <v>2</v>
      </c>
      <c r="P88" s="1057">
        <v>2</v>
      </c>
      <c r="Q88" s="945"/>
      <c r="R88" s="635"/>
      <c r="S88" s="628">
        <v>0.34285714285714286</v>
      </c>
      <c r="T88" s="625"/>
      <c r="U88" s="625"/>
      <c r="V88" s="625"/>
      <c r="W88" s="625"/>
      <c r="X88" s="625"/>
      <c r="Y88" s="625"/>
      <c r="Z88" s="625"/>
      <c r="AA88" s="625"/>
      <c r="AB88" s="625"/>
      <c r="AC88" s="625"/>
      <c r="AD88" s="625"/>
      <c r="AE88" s="625"/>
      <c r="AF88" s="625"/>
      <c r="AG88" s="625"/>
      <c r="AH88" s="625"/>
      <c r="AI88" s="625"/>
      <c r="AJ88" s="625"/>
      <c r="AK88" s="625"/>
      <c r="AL88" s="625"/>
      <c r="AM88" s="625"/>
      <c r="AN88" s="625"/>
      <c r="AO88" s="625"/>
      <c r="AP88" s="625"/>
      <c r="AQ88" s="625"/>
      <c r="AR88" s="625"/>
      <c r="AS88" s="625"/>
      <c r="AT88" s="625"/>
      <c r="AU88" s="625"/>
      <c r="AV88" s="625"/>
      <c r="AW88" s="625"/>
      <c r="AX88" s="625"/>
      <c r="AY88" s="625"/>
      <c r="AZ88" s="625"/>
      <c r="BA88" s="625"/>
      <c r="BB88" s="625"/>
      <c r="BC88" s="625"/>
      <c r="BD88" s="625"/>
      <c r="BE88" s="625"/>
      <c r="BF88" s="625"/>
      <c r="BG88" s="625"/>
      <c r="BH88" s="625"/>
      <c r="BI88" s="625"/>
      <c r="BJ88" s="625"/>
      <c r="BK88" s="625"/>
      <c r="BL88" s="625"/>
      <c r="BM88" s="625"/>
      <c r="BN88" s="625"/>
      <c r="BO88" s="625"/>
      <c r="BP88" s="625"/>
      <c r="BQ88" s="625"/>
      <c r="BR88" s="625"/>
      <c r="BS88" s="625"/>
      <c r="BT88" s="625"/>
      <c r="BU88" s="625"/>
      <c r="BV88" s="625"/>
      <c r="BW88" s="625"/>
      <c r="BX88" s="625"/>
      <c r="BY88" s="625"/>
      <c r="BZ88" s="625"/>
      <c r="CA88" s="625"/>
      <c r="CB88" s="625"/>
      <c r="CC88" s="625"/>
      <c r="CD88" s="625"/>
      <c r="CE88" s="625"/>
      <c r="CF88" s="625"/>
      <c r="CG88" s="625"/>
      <c r="CH88" s="625"/>
      <c r="CI88" s="625"/>
      <c r="CJ88" s="625"/>
      <c r="CK88" s="625"/>
      <c r="CL88" s="625"/>
      <c r="CM88" s="625"/>
      <c r="CN88" s="625"/>
      <c r="CO88" s="625"/>
      <c r="CP88" s="625"/>
      <c r="CQ88" s="625"/>
      <c r="CR88" s="625"/>
      <c r="CS88" s="625"/>
      <c r="CT88" s="625"/>
      <c r="CU88" s="625"/>
      <c r="CV88" s="625"/>
      <c r="CW88" s="625"/>
      <c r="CX88" s="625"/>
      <c r="CY88" s="625"/>
      <c r="CZ88" s="625"/>
      <c r="DA88" s="625"/>
      <c r="DB88" s="625"/>
      <c r="DC88" s="625"/>
      <c r="DD88" s="625"/>
      <c r="DE88" s="625"/>
      <c r="DF88" s="625"/>
      <c r="DG88" s="625"/>
      <c r="DH88" s="625"/>
      <c r="DI88" s="625"/>
      <c r="DJ88" s="625"/>
      <c r="DK88" s="625"/>
      <c r="DL88" s="625"/>
      <c r="DM88" s="625"/>
      <c r="DN88" s="625"/>
      <c r="DO88" s="625"/>
      <c r="DP88" s="625"/>
      <c r="DQ88" s="625"/>
      <c r="DR88" s="625"/>
      <c r="DS88" s="625"/>
      <c r="DT88" s="625"/>
      <c r="DU88" s="625"/>
      <c r="DV88" s="625"/>
      <c r="DW88" s="625"/>
      <c r="DX88" s="625"/>
      <c r="DY88" s="625"/>
      <c r="DZ88" s="625"/>
      <c r="EA88" s="625"/>
      <c r="EB88" s="625"/>
      <c r="EC88" s="625"/>
      <c r="ED88" s="625"/>
      <c r="EE88" s="625"/>
      <c r="EF88" s="625"/>
      <c r="EG88" s="625"/>
      <c r="EH88" s="625"/>
      <c r="EI88" s="625"/>
      <c r="EJ88" s="625"/>
      <c r="EK88" s="625"/>
      <c r="EL88" s="625"/>
      <c r="EM88" s="625"/>
      <c r="EN88" s="625"/>
      <c r="EO88" s="625"/>
      <c r="EP88" s="625"/>
      <c r="EQ88" s="625"/>
      <c r="ER88" s="625"/>
      <c r="ES88" s="625"/>
      <c r="ET88" s="625"/>
      <c r="EU88" s="625"/>
      <c r="EV88" s="625"/>
      <c r="EW88" s="625"/>
      <c r="EX88" s="625"/>
      <c r="EY88" s="625"/>
      <c r="EZ88" s="625"/>
      <c r="FA88" s="625"/>
      <c r="FB88" s="625"/>
      <c r="FC88" s="625"/>
      <c r="FD88" s="625"/>
      <c r="FE88" s="625"/>
      <c r="FF88" s="625"/>
      <c r="FG88" s="625"/>
      <c r="FH88" s="625"/>
      <c r="FI88" s="625"/>
      <c r="FJ88" s="625"/>
      <c r="FK88" s="625"/>
      <c r="FL88" s="625"/>
      <c r="FM88" s="625"/>
      <c r="FN88" s="625"/>
      <c r="FO88" s="625"/>
      <c r="FP88" s="625"/>
      <c r="FQ88" s="625"/>
      <c r="FR88" s="625"/>
      <c r="FS88" s="625"/>
      <c r="FT88" s="625"/>
      <c r="FU88" s="625"/>
      <c r="FV88" s="625"/>
      <c r="FW88" s="625"/>
      <c r="FX88" s="625"/>
      <c r="FY88" s="625"/>
      <c r="FZ88" s="625"/>
      <c r="GA88" s="625"/>
      <c r="GB88" s="625"/>
      <c r="GC88" s="625"/>
      <c r="GD88" s="625"/>
      <c r="GE88" s="625"/>
      <c r="GF88" s="625"/>
      <c r="GG88" s="625"/>
      <c r="GH88" s="625"/>
      <c r="GI88" s="625"/>
      <c r="GJ88" s="625"/>
      <c r="GK88" s="625"/>
      <c r="GL88" s="625"/>
      <c r="GM88" s="625"/>
      <c r="GN88" s="625"/>
      <c r="GO88" s="625"/>
      <c r="GP88" s="625"/>
      <c r="GQ88" s="625"/>
      <c r="GR88" s="625"/>
      <c r="GS88" s="625"/>
      <c r="GT88" s="625"/>
      <c r="GU88" s="625"/>
      <c r="GV88" s="625"/>
      <c r="GW88" s="625"/>
      <c r="GX88" s="625"/>
      <c r="GY88" s="625"/>
      <c r="GZ88" s="625"/>
      <c r="HA88" s="625"/>
      <c r="HB88" s="625"/>
      <c r="HC88" s="625"/>
      <c r="HD88" s="625"/>
      <c r="HE88" s="625"/>
      <c r="HF88" s="625"/>
      <c r="HG88" s="625"/>
      <c r="HH88" s="625"/>
      <c r="HI88" s="625"/>
      <c r="HJ88" s="625"/>
      <c r="HK88" s="625"/>
      <c r="HL88" s="625"/>
      <c r="HM88" s="625"/>
      <c r="HN88" s="625"/>
      <c r="HO88" s="625"/>
      <c r="HP88" s="625"/>
      <c r="HQ88" s="625"/>
      <c r="HR88" s="625"/>
      <c r="HS88" s="625"/>
    </row>
    <row r="89" spans="1:227" ht="30.75">
      <c r="A89" s="683" t="s">
        <v>281</v>
      </c>
      <c r="B89" s="752" t="s">
        <v>323</v>
      </c>
      <c r="C89" s="687">
        <v>2</v>
      </c>
      <c r="D89" s="688"/>
      <c r="E89" s="688"/>
      <c r="F89" s="697"/>
      <c r="G89" s="686">
        <v>1.5</v>
      </c>
      <c r="H89" s="687">
        <v>45</v>
      </c>
      <c r="I89" s="688">
        <v>18</v>
      </c>
      <c r="J89" s="688">
        <v>9</v>
      </c>
      <c r="K89" s="688">
        <v>9</v>
      </c>
      <c r="L89" s="688"/>
      <c r="M89" s="689">
        <v>27</v>
      </c>
      <c r="N89" s="698"/>
      <c r="O89" s="1058">
        <v>1</v>
      </c>
      <c r="P89" s="1059">
        <v>1</v>
      </c>
      <c r="Q89" s="700"/>
      <c r="R89" s="694"/>
      <c r="S89" s="695">
        <v>0.4</v>
      </c>
      <c r="T89" s="696"/>
      <c r="U89" s="696"/>
      <c r="V89" s="696"/>
      <c r="W89" s="1008">
        <v>22.5</v>
      </c>
      <c r="X89" s="696"/>
      <c r="Y89" s="696"/>
      <c r="Z89" s="696"/>
      <c r="AA89" s="696"/>
      <c r="AB89" s="696"/>
      <c r="AC89" s="696"/>
      <c r="AD89" s="696"/>
      <c r="AE89" s="696"/>
      <c r="AF89" s="696"/>
      <c r="AG89" s="696"/>
      <c r="AH89" s="696"/>
      <c r="AI89" s="696"/>
      <c r="AJ89" s="696"/>
      <c r="AK89" s="696"/>
      <c r="AL89" s="696"/>
      <c r="AM89" s="696"/>
      <c r="AN89" s="696"/>
      <c r="AO89" s="696"/>
      <c r="AP89" s="696"/>
      <c r="AQ89" s="696"/>
      <c r="AR89" s="696"/>
      <c r="AS89" s="696"/>
      <c r="AT89" s="696"/>
      <c r="AU89" s="696"/>
      <c r="AV89" s="696"/>
      <c r="AW89" s="696"/>
      <c r="AX89" s="696"/>
      <c r="AY89" s="696"/>
      <c r="AZ89" s="696"/>
      <c r="BA89" s="696"/>
      <c r="BB89" s="696"/>
      <c r="BC89" s="696"/>
      <c r="BD89" s="696"/>
      <c r="BE89" s="696"/>
      <c r="BF89" s="696"/>
      <c r="BG89" s="696"/>
      <c r="BH89" s="696"/>
      <c r="BI89" s="696"/>
      <c r="BJ89" s="696"/>
      <c r="BK89" s="696"/>
      <c r="BL89" s="696"/>
      <c r="BM89" s="696"/>
      <c r="BN89" s="696"/>
      <c r="BO89" s="696"/>
      <c r="BP89" s="696"/>
      <c r="BQ89" s="696"/>
      <c r="BR89" s="696"/>
      <c r="BS89" s="696"/>
      <c r="BT89" s="696"/>
      <c r="BU89" s="696"/>
      <c r="BV89" s="696"/>
      <c r="BW89" s="696"/>
      <c r="BX89" s="696"/>
      <c r="BY89" s="696"/>
      <c r="BZ89" s="696"/>
      <c r="CA89" s="696"/>
      <c r="CB89" s="696"/>
      <c r="CC89" s="696"/>
      <c r="CD89" s="696"/>
      <c r="CE89" s="696"/>
      <c r="CF89" s="696"/>
      <c r="CG89" s="696"/>
      <c r="CH89" s="696"/>
      <c r="CI89" s="696"/>
      <c r="CJ89" s="696"/>
      <c r="CK89" s="696"/>
      <c r="CL89" s="696"/>
      <c r="CM89" s="696"/>
      <c r="CN89" s="696"/>
      <c r="CO89" s="696"/>
      <c r="CP89" s="696"/>
      <c r="CQ89" s="696"/>
      <c r="CR89" s="696"/>
      <c r="CS89" s="696"/>
      <c r="CT89" s="696"/>
      <c r="CU89" s="696"/>
      <c r="CV89" s="696"/>
      <c r="CW89" s="696"/>
      <c r="CX89" s="696"/>
      <c r="CY89" s="696"/>
      <c r="CZ89" s="696"/>
      <c r="DA89" s="696"/>
      <c r="DB89" s="696"/>
      <c r="DC89" s="696"/>
      <c r="DD89" s="696"/>
      <c r="DE89" s="696"/>
      <c r="DF89" s="696"/>
      <c r="DG89" s="696"/>
      <c r="DH89" s="696"/>
      <c r="DI89" s="696"/>
      <c r="DJ89" s="696"/>
      <c r="DK89" s="696"/>
      <c r="DL89" s="696"/>
      <c r="DM89" s="696"/>
      <c r="DN89" s="696"/>
      <c r="DO89" s="696"/>
      <c r="DP89" s="696"/>
      <c r="DQ89" s="696"/>
      <c r="DR89" s="696"/>
      <c r="DS89" s="696"/>
      <c r="DT89" s="696"/>
      <c r="DU89" s="696"/>
      <c r="DV89" s="696"/>
      <c r="DW89" s="696"/>
      <c r="DX89" s="696"/>
      <c r="DY89" s="696"/>
      <c r="DZ89" s="696"/>
      <c r="EA89" s="696"/>
      <c r="EB89" s="696"/>
      <c r="EC89" s="696"/>
      <c r="ED89" s="696"/>
      <c r="EE89" s="696"/>
      <c r="EF89" s="696"/>
      <c r="EG89" s="696"/>
      <c r="EH89" s="696"/>
      <c r="EI89" s="696"/>
      <c r="EJ89" s="696"/>
      <c r="EK89" s="696"/>
      <c r="EL89" s="696"/>
      <c r="EM89" s="696"/>
      <c r="EN89" s="696"/>
      <c r="EO89" s="696"/>
      <c r="EP89" s="696"/>
      <c r="EQ89" s="696"/>
      <c r="ER89" s="696"/>
      <c r="ES89" s="696"/>
      <c r="ET89" s="696"/>
      <c r="EU89" s="696"/>
      <c r="EV89" s="696"/>
      <c r="EW89" s="696"/>
      <c r="EX89" s="696"/>
      <c r="EY89" s="696"/>
      <c r="EZ89" s="696"/>
      <c r="FA89" s="696"/>
      <c r="FB89" s="696"/>
      <c r="FC89" s="696"/>
      <c r="FD89" s="696"/>
      <c r="FE89" s="696"/>
      <c r="FF89" s="696"/>
      <c r="FG89" s="696"/>
      <c r="FH89" s="696"/>
      <c r="FI89" s="696"/>
      <c r="FJ89" s="696"/>
      <c r="FK89" s="696"/>
      <c r="FL89" s="696"/>
      <c r="FM89" s="696"/>
      <c r="FN89" s="696"/>
      <c r="FO89" s="696"/>
      <c r="FP89" s="696"/>
      <c r="FQ89" s="696"/>
      <c r="FR89" s="696"/>
      <c r="FS89" s="696"/>
      <c r="FT89" s="696"/>
      <c r="FU89" s="696"/>
      <c r="FV89" s="696"/>
      <c r="FW89" s="696"/>
      <c r="FX89" s="696"/>
      <c r="FY89" s="696"/>
      <c r="FZ89" s="696"/>
      <c r="GA89" s="696"/>
      <c r="GB89" s="696"/>
      <c r="GC89" s="696"/>
      <c r="GD89" s="696"/>
      <c r="GE89" s="696"/>
      <c r="GF89" s="696"/>
      <c r="GG89" s="696"/>
      <c r="GH89" s="696"/>
      <c r="GI89" s="696"/>
      <c r="GJ89" s="696"/>
      <c r="GK89" s="696"/>
      <c r="GL89" s="696"/>
      <c r="GM89" s="696"/>
      <c r="GN89" s="696"/>
      <c r="GO89" s="696"/>
      <c r="GP89" s="696"/>
      <c r="GQ89" s="696"/>
      <c r="GR89" s="696"/>
      <c r="GS89" s="696"/>
      <c r="GT89" s="696"/>
      <c r="GU89" s="696"/>
      <c r="GV89" s="696"/>
      <c r="GW89" s="696"/>
      <c r="GX89" s="696"/>
      <c r="GY89" s="696"/>
      <c r="GZ89" s="696"/>
      <c r="HA89" s="696"/>
      <c r="HB89" s="696"/>
      <c r="HC89" s="696"/>
      <c r="HD89" s="696"/>
      <c r="HE89" s="696"/>
      <c r="HF89" s="696"/>
      <c r="HG89" s="696"/>
      <c r="HH89" s="696"/>
      <c r="HI89" s="696"/>
      <c r="HJ89" s="696"/>
      <c r="HK89" s="696"/>
      <c r="HL89" s="696"/>
      <c r="HM89" s="696"/>
      <c r="HN89" s="696"/>
      <c r="HO89" s="696"/>
      <c r="HP89" s="696"/>
      <c r="HQ89" s="696"/>
      <c r="HR89" s="696"/>
      <c r="HS89" s="696"/>
    </row>
    <row r="90" spans="1:227" ht="30.75">
      <c r="A90" s="594" t="s">
        <v>283</v>
      </c>
      <c r="B90" s="984" t="s">
        <v>263</v>
      </c>
      <c r="C90" s="993"/>
      <c r="D90" s="994"/>
      <c r="E90" s="994" t="s">
        <v>279</v>
      </c>
      <c r="F90" s="995"/>
      <c r="G90" s="996">
        <v>1.5</v>
      </c>
      <c r="H90" s="768">
        <v>45</v>
      </c>
      <c r="I90" s="591">
        <v>18</v>
      </c>
      <c r="J90" s="591"/>
      <c r="K90" s="591"/>
      <c r="L90" s="591">
        <v>18</v>
      </c>
      <c r="M90" s="772">
        <v>27</v>
      </c>
      <c r="N90" s="724"/>
      <c r="O90" s="1060">
        <v>1</v>
      </c>
      <c r="P90" s="1061">
        <v>1</v>
      </c>
      <c r="Q90" s="776"/>
      <c r="R90" s="584"/>
      <c r="S90" s="695">
        <v>0.4</v>
      </c>
      <c r="T90" s="696"/>
      <c r="U90" s="696"/>
      <c r="V90" s="696"/>
      <c r="W90" s="696"/>
      <c r="X90" s="696"/>
      <c r="Y90" s="696"/>
      <c r="Z90" s="696"/>
      <c r="AA90" s="696"/>
      <c r="AB90" s="696"/>
      <c r="AC90" s="696"/>
      <c r="AD90" s="696"/>
      <c r="AE90" s="696"/>
      <c r="AF90" s="696"/>
      <c r="AG90" s="696"/>
      <c r="AH90" s="696"/>
      <c r="AI90" s="696"/>
      <c r="AJ90" s="696"/>
      <c r="AK90" s="696"/>
      <c r="AL90" s="696"/>
      <c r="AM90" s="696"/>
      <c r="AN90" s="696"/>
      <c r="AO90" s="696"/>
      <c r="AP90" s="696"/>
      <c r="AQ90" s="696"/>
      <c r="AR90" s="696"/>
      <c r="AS90" s="696"/>
      <c r="AT90" s="696"/>
      <c r="AU90" s="696"/>
      <c r="AV90" s="696"/>
      <c r="AW90" s="696"/>
      <c r="AX90" s="696"/>
      <c r="AY90" s="696"/>
      <c r="AZ90" s="696"/>
      <c r="BA90" s="696"/>
      <c r="BB90" s="696"/>
      <c r="BC90" s="696"/>
      <c r="BD90" s="696"/>
      <c r="BE90" s="696"/>
      <c r="BF90" s="696"/>
      <c r="BG90" s="696"/>
      <c r="BH90" s="696"/>
      <c r="BI90" s="696"/>
      <c r="BJ90" s="696"/>
      <c r="BK90" s="696"/>
      <c r="BL90" s="696"/>
      <c r="BM90" s="696"/>
      <c r="BN90" s="696"/>
      <c r="BO90" s="696"/>
      <c r="BP90" s="696"/>
      <c r="BQ90" s="696"/>
      <c r="BR90" s="696"/>
      <c r="BS90" s="696"/>
      <c r="BT90" s="696"/>
      <c r="BU90" s="696"/>
      <c r="BV90" s="696"/>
      <c r="BW90" s="696"/>
      <c r="BX90" s="696"/>
      <c r="BY90" s="696"/>
      <c r="BZ90" s="696"/>
      <c r="CA90" s="696"/>
      <c r="CB90" s="696"/>
      <c r="CC90" s="696"/>
      <c r="CD90" s="696"/>
      <c r="CE90" s="696"/>
      <c r="CF90" s="696"/>
      <c r="CG90" s="696"/>
      <c r="CH90" s="696"/>
      <c r="CI90" s="696"/>
      <c r="CJ90" s="696"/>
      <c r="CK90" s="696"/>
      <c r="CL90" s="696"/>
      <c r="CM90" s="696"/>
      <c r="CN90" s="696"/>
      <c r="CO90" s="696"/>
      <c r="CP90" s="696"/>
      <c r="CQ90" s="696"/>
      <c r="CR90" s="696"/>
      <c r="CS90" s="696"/>
      <c r="CT90" s="696"/>
      <c r="CU90" s="696"/>
      <c r="CV90" s="696"/>
      <c r="CW90" s="696"/>
      <c r="CX90" s="696"/>
      <c r="CY90" s="696"/>
      <c r="CZ90" s="696"/>
      <c r="DA90" s="696"/>
      <c r="DB90" s="696"/>
      <c r="DC90" s="696"/>
      <c r="DD90" s="696"/>
      <c r="DE90" s="696"/>
      <c r="DF90" s="696"/>
      <c r="DG90" s="696"/>
      <c r="DH90" s="696"/>
      <c r="DI90" s="696"/>
      <c r="DJ90" s="696"/>
      <c r="DK90" s="696"/>
      <c r="DL90" s="696"/>
      <c r="DM90" s="696"/>
      <c r="DN90" s="696"/>
      <c r="DO90" s="696"/>
      <c r="DP90" s="696"/>
      <c r="DQ90" s="696"/>
      <c r="DR90" s="696"/>
      <c r="DS90" s="696"/>
      <c r="DT90" s="696"/>
      <c r="DU90" s="696"/>
      <c r="DV90" s="696"/>
      <c r="DW90" s="696"/>
      <c r="DX90" s="696"/>
      <c r="DY90" s="696"/>
      <c r="DZ90" s="696"/>
      <c r="EA90" s="696"/>
      <c r="EB90" s="696"/>
      <c r="EC90" s="696"/>
      <c r="ED90" s="696"/>
      <c r="EE90" s="696"/>
      <c r="EF90" s="696"/>
      <c r="EG90" s="696"/>
      <c r="EH90" s="696"/>
      <c r="EI90" s="696"/>
      <c r="EJ90" s="696"/>
      <c r="EK90" s="696"/>
      <c r="EL90" s="696"/>
      <c r="EM90" s="696"/>
      <c r="EN90" s="696"/>
      <c r="EO90" s="696"/>
      <c r="EP90" s="696"/>
      <c r="EQ90" s="696"/>
      <c r="ER90" s="696"/>
      <c r="ES90" s="696"/>
      <c r="ET90" s="696"/>
      <c r="EU90" s="696"/>
      <c r="EV90" s="696"/>
      <c r="EW90" s="696"/>
      <c r="EX90" s="696"/>
      <c r="EY90" s="696"/>
      <c r="EZ90" s="696"/>
      <c r="FA90" s="696"/>
      <c r="FB90" s="696"/>
      <c r="FC90" s="696"/>
      <c r="FD90" s="696"/>
      <c r="FE90" s="696"/>
      <c r="FF90" s="696"/>
      <c r="FG90" s="696"/>
      <c r="FH90" s="696"/>
      <c r="FI90" s="696"/>
      <c r="FJ90" s="696"/>
      <c r="FK90" s="696"/>
      <c r="FL90" s="696"/>
      <c r="FM90" s="696"/>
      <c r="FN90" s="696"/>
      <c r="FO90" s="696"/>
      <c r="FP90" s="696"/>
      <c r="FQ90" s="696"/>
      <c r="FR90" s="696"/>
      <c r="FS90" s="696"/>
      <c r="FT90" s="696"/>
      <c r="FU90" s="696"/>
      <c r="FV90" s="696"/>
      <c r="FW90" s="696"/>
      <c r="FX90" s="696"/>
      <c r="FY90" s="696"/>
      <c r="FZ90" s="696"/>
      <c r="GA90" s="696"/>
      <c r="GB90" s="696"/>
      <c r="GC90" s="696"/>
      <c r="GD90" s="696"/>
      <c r="GE90" s="696"/>
      <c r="GF90" s="696"/>
      <c r="GG90" s="696"/>
      <c r="GH90" s="696"/>
      <c r="GI90" s="696"/>
      <c r="GJ90" s="696"/>
      <c r="GK90" s="696"/>
      <c r="GL90" s="696"/>
      <c r="GM90" s="696"/>
      <c r="GN90" s="696"/>
      <c r="GO90" s="696"/>
      <c r="GP90" s="696"/>
      <c r="GQ90" s="696"/>
      <c r="GR90" s="696"/>
      <c r="GS90" s="696"/>
      <c r="GT90" s="696"/>
      <c r="GU90" s="696"/>
      <c r="GV90" s="696"/>
      <c r="GW90" s="696"/>
      <c r="GX90" s="696"/>
      <c r="GY90" s="696"/>
      <c r="GZ90" s="696"/>
      <c r="HA90" s="696"/>
      <c r="HB90" s="696"/>
      <c r="HC90" s="696"/>
      <c r="HD90" s="696"/>
      <c r="HE90" s="696"/>
      <c r="HF90" s="696"/>
      <c r="HG90" s="696"/>
      <c r="HH90" s="696"/>
      <c r="HI90" s="696"/>
      <c r="HJ90" s="696"/>
      <c r="HK90" s="696"/>
      <c r="HL90" s="696"/>
      <c r="HM90" s="696"/>
      <c r="HN90" s="696"/>
      <c r="HO90" s="696"/>
      <c r="HP90" s="696"/>
      <c r="HQ90" s="696"/>
      <c r="HR90" s="696"/>
      <c r="HS90" s="696"/>
    </row>
    <row r="91" spans="1:227" ht="30.75">
      <c r="A91" s="683" t="s">
        <v>244</v>
      </c>
      <c r="B91" s="755" t="s">
        <v>276</v>
      </c>
      <c r="C91" s="687"/>
      <c r="D91" s="688">
        <v>2</v>
      </c>
      <c r="E91" s="688"/>
      <c r="F91" s="785"/>
      <c r="G91" s="637">
        <v>4</v>
      </c>
      <c r="H91" s="967">
        <v>120</v>
      </c>
      <c r="I91" s="968">
        <v>36</v>
      </c>
      <c r="J91" s="968">
        <v>18</v>
      </c>
      <c r="K91" s="968"/>
      <c r="L91" s="968">
        <v>18</v>
      </c>
      <c r="M91" s="969">
        <v>54</v>
      </c>
      <c r="N91" s="970"/>
      <c r="O91" s="1062">
        <v>2</v>
      </c>
      <c r="P91" s="1063">
        <v>2</v>
      </c>
      <c r="Q91" s="700"/>
      <c r="R91" s="694"/>
      <c r="S91" s="695">
        <v>0.3</v>
      </c>
      <c r="T91" s="696"/>
      <c r="U91" s="696"/>
      <c r="V91" s="696"/>
      <c r="W91" s="696"/>
      <c r="X91" s="696"/>
      <c r="Y91" s="696"/>
      <c r="Z91" s="696"/>
      <c r="AA91" s="696"/>
      <c r="AB91" s="696"/>
      <c r="AC91" s="696"/>
      <c r="AD91" s="696"/>
      <c r="AE91" s="696"/>
      <c r="AF91" s="696"/>
      <c r="AG91" s="696"/>
      <c r="AH91" s="696"/>
      <c r="AI91" s="696"/>
      <c r="AJ91" s="696"/>
      <c r="AK91" s="696"/>
      <c r="AL91" s="696"/>
      <c r="AM91" s="696"/>
      <c r="AN91" s="696"/>
      <c r="AO91" s="696"/>
      <c r="AP91" s="696"/>
      <c r="AQ91" s="696"/>
      <c r="AR91" s="696"/>
      <c r="AS91" s="696"/>
      <c r="AT91" s="696"/>
      <c r="AU91" s="696"/>
      <c r="AV91" s="696"/>
      <c r="AW91" s="696"/>
      <c r="AX91" s="696"/>
      <c r="AY91" s="696"/>
      <c r="AZ91" s="696"/>
      <c r="BA91" s="696"/>
      <c r="BB91" s="696"/>
      <c r="BC91" s="696"/>
      <c r="BD91" s="696"/>
      <c r="BE91" s="696"/>
      <c r="BF91" s="696"/>
      <c r="BG91" s="696"/>
      <c r="BH91" s="696"/>
      <c r="BI91" s="696"/>
      <c r="BJ91" s="696"/>
      <c r="BK91" s="696"/>
      <c r="BL91" s="696"/>
      <c r="BM91" s="696"/>
      <c r="BN91" s="696"/>
      <c r="BO91" s="696"/>
      <c r="BP91" s="696"/>
      <c r="BQ91" s="696"/>
      <c r="BR91" s="696"/>
      <c r="BS91" s="696"/>
      <c r="BT91" s="696"/>
      <c r="BU91" s="696"/>
      <c r="BV91" s="696"/>
      <c r="BW91" s="696"/>
      <c r="BX91" s="696"/>
      <c r="BY91" s="696"/>
      <c r="BZ91" s="696"/>
      <c r="CA91" s="696"/>
      <c r="CB91" s="696"/>
      <c r="CC91" s="696"/>
      <c r="CD91" s="696"/>
      <c r="CE91" s="696"/>
      <c r="CF91" s="696"/>
      <c r="CG91" s="696"/>
      <c r="CH91" s="696"/>
      <c r="CI91" s="696"/>
      <c r="CJ91" s="696"/>
      <c r="CK91" s="696"/>
      <c r="CL91" s="696"/>
      <c r="CM91" s="696"/>
      <c r="CN91" s="696"/>
      <c r="CO91" s="696"/>
      <c r="CP91" s="696"/>
      <c r="CQ91" s="696"/>
      <c r="CR91" s="696"/>
      <c r="CS91" s="696"/>
      <c r="CT91" s="696"/>
      <c r="CU91" s="696"/>
      <c r="CV91" s="696"/>
      <c r="CW91" s="696"/>
      <c r="CX91" s="696"/>
      <c r="CY91" s="696"/>
      <c r="CZ91" s="696"/>
      <c r="DA91" s="696"/>
      <c r="DB91" s="696"/>
      <c r="DC91" s="696"/>
      <c r="DD91" s="696"/>
      <c r="DE91" s="696"/>
      <c r="DF91" s="696"/>
      <c r="DG91" s="696"/>
      <c r="DH91" s="696"/>
      <c r="DI91" s="696"/>
      <c r="DJ91" s="696"/>
      <c r="DK91" s="696"/>
      <c r="DL91" s="696"/>
      <c r="DM91" s="696"/>
      <c r="DN91" s="696"/>
      <c r="DO91" s="696"/>
      <c r="DP91" s="696"/>
      <c r="DQ91" s="696"/>
      <c r="DR91" s="696"/>
      <c r="DS91" s="696"/>
      <c r="DT91" s="696"/>
      <c r="DU91" s="696"/>
      <c r="DV91" s="696"/>
      <c r="DW91" s="696"/>
      <c r="DX91" s="696"/>
      <c r="DY91" s="696"/>
      <c r="DZ91" s="696"/>
      <c r="EA91" s="696"/>
      <c r="EB91" s="696"/>
      <c r="EC91" s="696"/>
      <c r="ED91" s="696"/>
      <c r="EE91" s="696"/>
      <c r="EF91" s="696"/>
      <c r="EG91" s="696"/>
      <c r="EH91" s="696"/>
      <c r="EI91" s="696"/>
      <c r="EJ91" s="696"/>
      <c r="EK91" s="696"/>
      <c r="EL91" s="696"/>
      <c r="EM91" s="696"/>
      <c r="EN91" s="696"/>
      <c r="EO91" s="696"/>
      <c r="EP91" s="696"/>
      <c r="EQ91" s="696"/>
      <c r="ER91" s="696"/>
      <c r="ES91" s="696"/>
      <c r="ET91" s="696"/>
      <c r="EU91" s="696"/>
      <c r="EV91" s="696"/>
      <c r="EW91" s="696"/>
      <c r="EX91" s="696"/>
      <c r="EY91" s="696"/>
      <c r="EZ91" s="696"/>
      <c r="FA91" s="696"/>
      <c r="FB91" s="696"/>
      <c r="FC91" s="696"/>
      <c r="FD91" s="696"/>
      <c r="FE91" s="696"/>
      <c r="FF91" s="696"/>
      <c r="FG91" s="696"/>
      <c r="FH91" s="696"/>
      <c r="FI91" s="696"/>
      <c r="FJ91" s="696"/>
      <c r="FK91" s="696"/>
      <c r="FL91" s="696"/>
      <c r="FM91" s="696"/>
      <c r="FN91" s="696"/>
      <c r="FO91" s="696"/>
      <c r="FP91" s="696"/>
      <c r="FQ91" s="696"/>
      <c r="FR91" s="696"/>
      <c r="FS91" s="696"/>
      <c r="FT91" s="696"/>
      <c r="FU91" s="696"/>
      <c r="FV91" s="696"/>
      <c r="FW91" s="696"/>
      <c r="FX91" s="696"/>
      <c r="FY91" s="696"/>
      <c r="FZ91" s="696"/>
      <c r="GA91" s="696"/>
      <c r="GB91" s="696"/>
      <c r="GC91" s="696"/>
      <c r="GD91" s="696"/>
      <c r="GE91" s="696"/>
      <c r="GF91" s="696"/>
      <c r="GG91" s="696"/>
      <c r="GH91" s="696"/>
      <c r="GI91" s="696"/>
      <c r="GJ91" s="696"/>
      <c r="GK91" s="696"/>
      <c r="GL91" s="696"/>
      <c r="GM91" s="696"/>
      <c r="GN91" s="696"/>
      <c r="GO91" s="696"/>
      <c r="GP91" s="696"/>
      <c r="GQ91" s="696"/>
      <c r="GR91" s="696"/>
      <c r="GS91" s="696"/>
      <c r="GT91" s="696"/>
      <c r="GU91" s="696"/>
      <c r="GV91" s="696"/>
      <c r="GW91" s="696"/>
      <c r="GX91" s="696"/>
      <c r="GY91" s="696"/>
      <c r="GZ91" s="696"/>
      <c r="HA91" s="696"/>
      <c r="HB91" s="696"/>
      <c r="HC91" s="696"/>
      <c r="HD91" s="696"/>
      <c r="HE91" s="696"/>
      <c r="HF91" s="696"/>
      <c r="HG91" s="696"/>
      <c r="HH91" s="696"/>
      <c r="HI91" s="696"/>
      <c r="HJ91" s="696"/>
      <c r="HK91" s="696"/>
      <c r="HL91" s="696"/>
      <c r="HM91" s="696"/>
      <c r="HN91" s="696"/>
      <c r="HO91" s="696"/>
      <c r="HP91" s="696"/>
      <c r="HQ91" s="696"/>
      <c r="HR91" s="696"/>
      <c r="HS91" s="696"/>
    </row>
    <row r="92" spans="1:227" ht="30.75">
      <c r="A92" s="594" t="s">
        <v>273</v>
      </c>
      <c r="B92" s="988" t="s">
        <v>296</v>
      </c>
      <c r="C92" s="989"/>
      <c r="D92" s="990">
        <v>2</v>
      </c>
      <c r="E92" s="990"/>
      <c r="F92" s="991"/>
      <c r="G92" s="992">
        <v>3.5</v>
      </c>
      <c r="H92" s="766">
        <v>105</v>
      </c>
      <c r="I92" s="595">
        <v>36</v>
      </c>
      <c r="J92" s="595">
        <v>18</v>
      </c>
      <c r="K92" s="595"/>
      <c r="L92" s="595">
        <v>18</v>
      </c>
      <c r="M92" s="771">
        <v>69</v>
      </c>
      <c r="N92" s="592"/>
      <c r="O92" s="1064">
        <v>2</v>
      </c>
      <c r="P92" s="1065">
        <v>2</v>
      </c>
      <c r="Q92" s="652"/>
      <c r="R92" s="584"/>
      <c r="S92" s="695">
        <v>0.34285714285714286</v>
      </c>
      <c r="T92" s="696"/>
      <c r="U92" s="696"/>
      <c r="V92" s="696"/>
      <c r="W92" s="696"/>
      <c r="X92" s="696"/>
      <c r="Y92" s="696"/>
      <c r="Z92" s="696"/>
      <c r="AA92" s="696"/>
      <c r="AB92" s="696"/>
      <c r="AC92" s="696"/>
      <c r="AD92" s="696"/>
      <c r="AE92" s="696"/>
      <c r="AF92" s="696"/>
      <c r="AG92" s="696"/>
      <c r="AH92" s="696"/>
      <c r="AI92" s="696"/>
      <c r="AJ92" s="696"/>
      <c r="AK92" s="696"/>
      <c r="AL92" s="696"/>
      <c r="AM92" s="696"/>
      <c r="AN92" s="696"/>
      <c r="AO92" s="696"/>
      <c r="AP92" s="696"/>
      <c r="AQ92" s="696"/>
      <c r="AR92" s="696"/>
      <c r="AS92" s="696"/>
      <c r="AT92" s="696"/>
      <c r="AU92" s="696"/>
      <c r="AV92" s="696"/>
      <c r="AW92" s="696"/>
      <c r="AX92" s="696"/>
      <c r="AY92" s="696"/>
      <c r="AZ92" s="696"/>
      <c r="BA92" s="696"/>
      <c r="BB92" s="696"/>
      <c r="BC92" s="696"/>
      <c r="BD92" s="696"/>
      <c r="BE92" s="696"/>
      <c r="BF92" s="696"/>
      <c r="BG92" s="696"/>
      <c r="BH92" s="696"/>
      <c r="BI92" s="696"/>
      <c r="BJ92" s="696"/>
      <c r="BK92" s="696"/>
      <c r="BL92" s="696"/>
      <c r="BM92" s="696"/>
      <c r="BN92" s="696"/>
      <c r="BO92" s="696"/>
      <c r="BP92" s="696"/>
      <c r="BQ92" s="696"/>
      <c r="BR92" s="696"/>
      <c r="BS92" s="696"/>
      <c r="BT92" s="696"/>
      <c r="BU92" s="696"/>
      <c r="BV92" s="696"/>
      <c r="BW92" s="696"/>
      <c r="BX92" s="696"/>
      <c r="BY92" s="696"/>
      <c r="BZ92" s="696"/>
      <c r="CA92" s="696"/>
      <c r="CB92" s="696"/>
      <c r="CC92" s="696"/>
      <c r="CD92" s="696"/>
      <c r="CE92" s="696"/>
      <c r="CF92" s="696"/>
      <c r="CG92" s="696"/>
      <c r="CH92" s="696"/>
      <c r="CI92" s="696"/>
      <c r="CJ92" s="696"/>
      <c r="CK92" s="696"/>
      <c r="CL92" s="696"/>
      <c r="CM92" s="696"/>
      <c r="CN92" s="696"/>
      <c r="CO92" s="696"/>
      <c r="CP92" s="696"/>
      <c r="CQ92" s="696"/>
      <c r="CR92" s="696"/>
      <c r="CS92" s="696"/>
      <c r="CT92" s="696"/>
      <c r="CU92" s="696"/>
      <c r="CV92" s="696"/>
      <c r="CW92" s="696"/>
      <c r="CX92" s="696"/>
      <c r="CY92" s="696"/>
      <c r="CZ92" s="696"/>
      <c r="DA92" s="696"/>
      <c r="DB92" s="696"/>
      <c r="DC92" s="696"/>
      <c r="DD92" s="696"/>
      <c r="DE92" s="696"/>
      <c r="DF92" s="696"/>
      <c r="DG92" s="696"/>
      <c r="DH92" s="696"/>
      <c r="DI92" s="696"/>
      <c r="DJ92" s="696"/>
      <c r="DK92" s="696"/>
      <c r="DL92" s="696"/>
      <c r="DM92" s="696"/>
      <c r="DN92" s="696"/>
      <c r="DO92" s="696"/>
      <c r="DP92" s="696"/>
      <c r="DQ92" s="696"/>
      <c r="DR92" s="696"/>
      <c r="DS92" s="696"/>
      <c r="DT92" s="696"/>
      <c r="DU92" s="696"/>
      <c r="DV92" s="696"/>
      <c r="DW92" s="696"/>
      <c r="DX92" s="696"/>
      <c r="DY92" s="696"/>
      <c r="DZ92" s="696"/>
      <c r="EA92" s="696"/>
      <c r="EB92" s="696"/>
      <c r="EC92" s="696"/>
      <c r="ED92" s="696"/>
      <c r="EE92" s="696"/>
      <c r="EF92" s="696"/>
      <c r="EG92" s="696"/>
      <c r="EH92" s="696"/>
      <c r="EI92" s="696"/>
      <c r="EJ92" s="696"/>
      <c r="EK92" s="696"/>
      <c r="EL92" s="696"/>
      <c r="EM92" s="696"/>
      <c r="EN92" s="696"/>
      <c r="EO92" s="696"/>
      <c r="EP92" s="696"/>
      <c r="EQ92" s="696"/>
      <c r="ER92" s="696"/>
      <c r="ES92" s="696"/>
      <c r="ET92" s="696"/>
      <c r="EU92" s="696"/>
      <c r="EV92" s="696"/>
      <c r="EW92" s="696"/>
      <c r="EX92" s="696"/>
      <c r="EY92" s="696"/>
      <c r="EZ92" s="696"/>
      <c r="FA92" s="696"/>
      <c r="FB92" s="696"/>
      <c r="FC92" s="696"/>
      <c r="FD92" s="696"/>
      <c r="FE92" s="696"/>
      <c r="FF92" s="696"/>
      <c r="FG92" s="696"/>
      <c r="FH92" s="696"/>
      <c r="FI92" s="696"/>
      <c r="FJ92" s="696"/>
      <c r="FK92" s="696"/>
      <c r="FL92" s="696"/>
      <c r="FM92" s="696"/>
      <c r="FN92" s="696"/>
      <c r="FO92" s="696"/>
      <c r="FP92" s="696"/>
      <c r="FQ92" s="696"/>
      <c r="FR92" s="696"/>
      <c r="FS92" s="696"/>
      <c r="FT92" s="696"/>
      <c r="FU92" s="696"/>
      <c r="FV92" s="696"/>
      <c r="FW92" s="696"/>
      <c r="FX92" s="696"/>
      <c r="FY92" s="696"/>
      <c r="FZ92" s="696"/>
      <c r="GA92" s="696"/>
      <c r="GB92" s="696"/>
      <c r="GC92" s="696"/>
      <c r="GD92" s="696"/>
      <c r="GE92" s="696"/>
      <c r="GF92" s="696"/>
      <c r="GG92" s="696"/>
      <c r="GH92" s="696"/>
      <c r="GI92" s="696"/>
      <c r="GJ92" s="696"/>
      <c r="GK92" s="696"/>
      <c r="GL92" s="696"/>
      <c r="GM92" s="696"/>
      <c r="GN92" s="696"/>
      <c r="GO92" s="696"/>
      <c r="GP92" s="696"/>
      <c r="GQ92" s="696"/>
      <c r="GR92" s="696"/>
      <c r="GS92" s="696"/>
      <c r="GT92" s="696"/>
      <c r="GU92" s="696"/>
      <c r="GV92" s="696"/>
      <c r="GW92" s="696"/>
      <c r="GX92" s="696"/>
      <c r="GY92" s="696"/>
      <c r="GZ92" s="696"/>
      <c r="HA92" s="696"/>
      <c r="HB92" s="696"/>
      <c r="HC92" s="696"/>
      <c r="HD92" s="696"/>
      <c r="HE92" s="696"/>
      <c r="HF92" s="696"/>
      <c r="HG92" s="696"/>
      <c r="HH92" s="696"/>
      <c r="HI92" s="696"/>
      <c r="HJ92" s="696"/>
      <c r="HK92" s="696"/>
      <c r="HL92" s="696"/>
      <c r="HM92" s="696"/>
      <c r="HN92" s="696"/>
      <c r="HO92" s="696"/>
      <c r="HP92" s="696"/>
      <c r="HQ92" s="696"/>
      <c r="HR92" s="696"/>
      <c r="HS92" s="696"/>
    </row>
    <row r="93" spans="1:227" ht="15">
      <c r="A93" s="683" t="s">
        <v>309</v>
      </c>
      <c r="B93" s="754" t="s">
        <v>267</v>
      </c>
      <c r="C93" s="687">
        <v>2</v>
      </c>
      <c r="D93" s="688"/>
      <c r="E93" s="688"/>
      <c r="F93" s="785"/>
      <c r="G93" s="1003">
        <v>1.5</v>
      </c>
      <c r="H93" s="687">
        <v>45</v>
      </c>
      <c r="I93" s="688">
        <v>18</v>
      </c>
      <c r="J93" s="688">
        <v>9</v>
      </c>
      <c r="K93" s="688"/>
      <c r="L93" s="688">
        <v>9</v>
      </c>
      <c r="M93" s="689">
        <v>48</v>
      </c>
      <c r="N93" s="698"/>
      <c r="O93" s="1066">
        <v>1</v>
      </c>
      <c r="P93" s="1067">
        <v>1</v>
      </c>
      <c r="Q93" s="700"/>
      <c r="R93" s="694"/>
      <c r="S93" s="695">
        <v>0.4</v>
      </c>
      <c r="T93" s="696"/>
      <c r="U93" s="696"/>
      <c r="V93" s="696"/>
      <c r="W93" s="696"/>
      <c r="X93" s="696"/>
      <c r="Y93" s="696"/>
      <c r="Z93" s="696"/>
      <c r="AA93" s="696"/>
      <c r="AB93" s="696"/>
      <c r="AC93" s="696"/>
      <c r="AD93" s="696"/>
      <c r="AE93" s="696"/>
      <c r="AF93" s="696"/>
      <c r="AG93" s="696"/>
      <c r="AH93" s="696"/>
      <c r="AI93" s="696"/>
      <c r="AJ93" s="696"/>
      <c r="AK93" s="696"/>
      <c r="AL93" s="696"/>
      <c r="AM93" s="696"/>
      <c r="AN93" s="696"/>
      <c r="AO93" s="696"/>
      <c r="AP93" s="696"/>
      <c r="AQ93" s="696"/>
      <c r="AR93" s="696"/>
      <c r="AS93" s="696"/>
      <c r="AT93" s="696"/>
      <c r="AU93" s="696"/>
      <c r="AV93" s="696"/>
      <c r="AW93" s="696"/>
      <c r="AX93" s="696"/>
      <c r="AY93" s="696"/>
      <c r="AZ93" s="696"/>
      <c r="BA93" s="696"/>
      <c r="BB93" s="696"/>
      <c r="BC93" s="696"/>
      <c r="BD93" s="696"/>
      <c r="BE93" s="696"/>
      <c r="BF93" s="696"/>
      <c r="BG93" s="696"/>
      <c r="BH93" s="696"/>
      <c r="BI93" s="696"/>
      <c r="BJ93" s="696"/>
      <c r="BK93" s="696"/>
      <c r="BL93" s="696"/>
      <c r="BM93" s="696"/>
      <c r="BN93" s="696"/>
      <c r="BO93" s="696"/>
      <c r="BP93" s="696"/>
      <c r="BQ93" s="696"/>
      <c r="BR93" s="696"/>
      <c r="BS93" s="696"/>
      <c r="BT93" s="696"/>
      <c r="BU93" s="696"/>
      <c r="BV93" s="696"/>
      <c r="BW93" s="696"/>
      <c r="BX93" s="696"/>
      <c r="BY93" s="696"/>
      <c r="BZ93" s="696"/>
      <c r="CA93" s="696"/>
      <c r="CB93" s="696"/>
      <c r="CC93" s="696"/>
      <c r="CD93" s="696"/>
      <c r="CE93" s="696"/>
      <c r="CF93" s="696"/>
      <c r="CG93" s="696"/>
      <c r="CH93" s="696"/>
      <c r="CI93" s="696"/>
      <c r="CJ93" s="696"/>
      <c r="CK93" s="696"/>
      <c r="CL93" s="696"/>
      <c r="CM93" s="696"/>
      <c r="CN93" s="696"/>
      <c r="CO93" s="696"/>
      <c r="CP93" s="696"/>
      <c r="CQ93" s="696"/>
      <c r="CR93" s="696"/>
      <c r="CS93" s="696"/>
      <c r="CT93" s="696"/>
      <c r="CU93" s="696"/>
      <c r="CV93" s="696"/>
      <c r="CW93" s="696"/>
      <c r="CX93" s="696"/>
      <c r="CY93" s="696"/>
      <c r="CZ93" s="696"/>
      <c r="DA93" s="696"/>
      <c r="DB93" s="696"/>
      <c r="DC93" s="696"/>
      <c r="DD93" s="696"/>
      <c r="DE93" s="696"/>
      <c r="DF93" s="696"/>
      <c r="DG93" s="696"/>
      <c r="DH93" s="696"/>
      <c r="DI93" s="696"/>
      <c r="DJ93" s="696"/>
      <c r="DK93" s="696"/>
      <c r="DL93" s="696"/>
      <c r="DM93" s="696"/>
      <c r="DN93" s="696"/>
      <c r="DO93" s="696"/>
      <c r="DP93" s="696"/>
      <c r="DQ93" s="696"/>
      <c r="DR93" s="696"/>
      <c r="DS93" s="696"/>
      <c r="DT93" s="696"/>
      <c r="DU93" s="696"/>
      <c r="DV93" s="696"/>
      <c r="DW93" s="696"/>
      <c r="DX93" s="696"/>
      <c r="DY93" s="696"/>
      <c r="DZ93" s="696"/>
      <c r="EA93" s="696"/>
      <c r="EB93" s="696"/>
      <c r="EC93" s="696"/>
      <c r="ED93" s="696"/>
      <c r="EE93" s="696"/>
      <c r="EF93" s="696"/>
      <c r="EG93" s="696"/>
      <c r="EH93" s="696"/>
      <c r="EI93" s="696"/>
      <c r="EJ93" s="696"/>
      <c r="EK93" s="696"/>
      <c r="EL93" s="696"/>
      <c r="EM93" s="696"/>
      <c r="EN93" s="696"/>
      <c r="EO93" s="696"/>
      <c r="EP93" s="696"/>
      <c r="EQ93" s="696"/>
      <c r="ER93" s="696"/>
      <c r="ES93" s="696"/>
      <c r="ET93" s="696"/>
      <c r="EU93" s="696"/>
      <c r="EV93" s="696"/>
      <c r="EW93" s="696"/>
      <c r="EX93" s="696"/>
      <c r="EY93" s="696"/>
      <c r="EZ93" s="696"/>
      <c r="FA93" s="696"/>
      <c r="FB93" s="696"/>
      <c r="FC93" s="696"/>
      <c r="FD93" s="696"/>
      <c r="FE93" s="696"/>
      <c r="FF93" s="696"/>
      <c r="FG93" s="696"/>
      <c r="FH93" s="696"/>
      <c r="FI93" s="696"/>
      <c r="FJ93" s="696"/>
      <c r="FK93" s="696"/>
      <c r="FL93" s="696"/>
      <c r="FM93" s="696"/>
      <c r="FN93" s="696"/>
      <c r="FO93" s="696"/>
      <c r="FP93" s="696"/>
      <c r="FQ93" s="696"/>
      <c r="FR93" s="696"/>
      <c r="FS93" s="696"/>
      <c r="FT93" s="696"/>
      <c r="FU93" s="696"/>
      <c r="FV93" s="696"/>
      <c r="FW93" s="696"/>
      <c r="FX93" s="696"/>
      <c r="FY93" s="696"/>
      <c r="FZ93" s="696"/>
      <c r="GA93" s="696"/>
      <c r="GB93" s="696"/>
      <c r="GC93" s="696"/>
      <c r="GD93" s="696"/>
      <c r="GE93" s="696"/>
      <c r="GF93" s="696"/>
      <c r="GG93" s="696"/>
      <c r="GH93" s="696"/>
      <c r="GI93" s="696"/>
      <c r="GJ93" s="696"/>
      <c r="GK93" s="696"/>
      <c r="GL93" s="696"/>
      <c r="GM93" s="696"/>
      <c r="GN93" s="696"/>
      <c r="GO93" s="696"/>
      <c r="GP93" s="696"/>
      <c r="GQ93" s="696"/>
      <c r="GR93" s="696"/>
      <c r="GS93" s="696"/>
      <c r="GT93" s="696"/>
      <c r="GU93" s="696"/>
      <c r="GV93" s="696"/>
      <c r="GW93" s="696"/>
      <c r="GX93" s="696"/>
      <c r="GY93" s="696"/>
      <c r="GZ93" s="696"/>
      <c r="HA93" s="696"/>
      <c r="HB93" s="696"/>
      <c r="HC93" s="696"/>
      <c r="HD93" s="696"/>
      <c r="HE93" s="696"/>
      <c r="HF93" s="696"/>
      <c r="HG93" s="696"/>
      <c r="HH93" s="696"/>
      <c r="HI93" s="696"/>
      <c r="HJ93" s="696"/>
      <c r="HK93" s="696"/>
      <c r="HL93" s="696"/>
      <c r="HM93" s="696"/>
      <c r="HN93" s="696"/>
      <c r="HO93" s="696"/>
      <c r="HP93" s="696"/>
      <c r="HQ93" s="696"/>
      <c r="HR93" s="696"/>
      <c r="HS93" s="696"/>
    </row>
    <row r="94" spans="1:227" ht="15">
      <c r="A94" s="683" t="s">
        <v>310</v>
      </c>
      <c r="B94" s="754" t="s">
        <v>268</v>
      </c>
      <c r="C94" s="687"/>
      <c r="D94" s="688"/>
      <c r="E94" s="688">
        <v>2</v>
      </c>
      <c r="F94" s="785"/>
      <c r="G94" s="686">
        <v>1.5</v>
      </c>
      <c r="H94" s="687">
        <v>45</v>
      </c>
      <c r="I94" s="688">
        <v>18</v>
      </c>
      <c r="J94" s="688"/>
      <c r="K94" s="688"/>
      <c r="L94" s="688">
        <v>18</v>
      </c>
      <c r="M94" s="689">
        <v>21</v>
      </c>
      <c r="N94" s="711"/>
      <c r="O94" s="1068">
        <v>1</v>
      </c>
      <c r="P94" s="1069">
        <v>1</v>
      </c>
      <c r="Q94" s="700"/>
      <c r="R94" s="694"/>
      <c r="S94" s="695">
        <v>0.4</v>
      </c>
      <c r="T94" s="696"/>
      <c r="U94" s="696"/>
      <c r="V94" s="696"/>
      <c r="W94" s="696"/>
      <c r="X94" s="696"/>
      <c r="Y94" s="696"/>
      <c r="Z94" s="696"/>
      <c r="AA94" s="696"/>
      <c r="AB94" s="696"/>
      <c r="AC94" s="696"/>
      <c r="AD94" s="696"/>
      <c r="AE94" s="696"/>
      <c r="AF94" s="696"/>
      <c r="AG94" s="696"/>
      <c r="AH94" s="696"/>
      <c r="AI94" s="696"/>
      <c r="AJ94" s="696"/>
      <c r="AK94" s="696"/>
      <c r="AL94" s="696"/>
      <c r="AM94" s="696"/>
      <c r="AN94" s="696"/>
      <c r="AO94" s="696"/>
      <c r="AP94" s="696"/>
      <c r="AQ94" s="696"/>
      <c r="AR94" s="696"/>
      <c r="AS94" s="696"/>
      <c r="AT94" s="696"/>
      <c r="AU94" s="696"/>
      <c r="AV94" s="696"/>
      <c r="AW94" s="696"/>
      <c r="AX94" s="696"/>
      <c r="AY94" s="696"/>
      <c r="AZ94" s="696"/>
      <c r="BA94" s="696"/>
      <c r="BB94" s="696"/>
      <c r="BC94" s="696"/>
      <c r="BD94" s="696"/>
      <c r="BE94" s="696"/>
      <c r="BF94" s="696"/>
      <c r="BG94" s="696"/>
      <c r="BH94" s="696"/>
      <c r="BI94" s="696"/>
      <c r="BJ94" s="696"/>
      <c r="BK94" s="696"/>
      <c r="BL94" s="696"/>
      <c r="BM94" s="696"/>
      <c r="BN94" s="696"/>
      <c r="BO94" s="696"/>
      <c r="BP94" s="696"/>
      <c r="BQ94" s="696"/>
      <c r="BR94" s="696"/>
      <c r="BS94" s="696"/>
      <c r="BT94" s="696"/>
      <c r="BU94" s="696"/>
      <c r="BV94" s="696"/>
      <c r="BW94" s="696"/>
      <c r="BX94" s="696"/>
      <c r="BY94" s="696"/>
      <c r="BZ94" s="696"/>
      <c r="CA94" s="696"/>
      <c r="CB94" s="696"/>
      <c r="CC94" s="696"/>
      <c r="CD94" s="696"/>
      <c r="CE94" s="696"/>
      <c r="CF94" s="696"/>
      <c r="CG94" s="696"/>
      <c r="CH94" s="696"/>
      <c r="CI94" s="696"/>
      <c r="CJ94" s="696"/>
      <c r="CK94" s="696"/>
      <c r="CL94" s="696"/>
      <c r="CM94" s="696"/>
      <c r="CN94" s="696"/>
      <c r="CO94" s="696"/>
      <c r="CP94" s="696"/>
      <c r="CQ94" s="696"/>
      <c r="CR94" s="696"/>
      <c r="CS94" s="696"/>
      <c r="CT94" s="696"/>
      <c r="CU94" s="696"/>
      <c r="CV94" s="696"/>
      <c r="CW94" s="696"/>
      <c r="CX94" s="696"/>
      <c r="CY94" s="696"/>
      <c r="CZ94" s="696"/>
      <c r="DA94" s="696"/>
      <c r="DB94" s="696"/>
      <c r="DC94" s="696"/>
      <c r="DD94" s="696"/>
      <c r="DE94" s="696"/>
      <c r="DF94" s="696"/>
      <c r="DG94" s="696"/>
      <c r="DH94" s="696"/>
      <c r="DI94" s="696"/>
      <c r="DJ94" s="696"/>
      <c r="DK94" s="696"/>
      <c r="DL94" s="696"/>
      <c r="DM94" s="696"/>
      <c r="DN94" s="696"/>
      <c r="DO94" s="696"/>
      <c r="DP94" s="696"/>
      <c r="DQ94" s="696"/>
      <c r="DR94" s="696"/>
      <c r="DS94" s="696"/>
      <c r="DT94" s="696"/>
      <c r="DU94" s="696"/>
      <c r="DV94" s="696"/>
      <c r="DW94" s="696"/>
      <c r="DX94" s="696"/>
      <c r="DY94" s="696"/>
      <c r="DZ94" s="696"/>
      <c r="EA94" s="696"/>
      <c r="EB94" s="696"/>
      <c r="EC94" s="696"/>
      <c r="ED94" s="696"/>
      <c r="EE94" s="696"/>
      <c r="EF94" s="696"/>
      <c r="EG94" s="696"/>
      <c r="EH94" s="696"/>
      <c r="EI94" s="696"/>
      <c r="EJ94" s="696"/>
      <c r="EK94" s="696"/>
      <c r="EL94" s="696"/>
      <c r="EM94" s="696"/>
      <c r="EN94" s="696"/>
      <c r="EO94" s="696"/>
      <c r="EP94" s="696"/>
      <c r="EQ94" s="696"/>
      <c r="ER94" s="696"/>
      <c r="ES94" s="696"/>
      <c r="ET94" s="696"/>
      <c r="EU94" s="696"/>
      <c r="EV94" s="696"/>
      <c r="EW94" s="696"/>
      <c r="EX94" s="696"/>
      <c r="EY94" s="696"/>
      <c r="EZ94" s="696"/>
      <c r="FA94" s="696"/>
      <c r="FB94" s="696"/>
      <c r="FC94" s="696"/>
      <c r="FD94" s="696"/>
      <c r="FE94" s="696"/>
      <c r="FF94" s="696"/>
      <c r="FG94" s="696"/>
      <c r="FH94" s="696"/>
      <c r="FI94" s="696"/>
      <c r="FJ94" s="696"/>
      <c r="FK94" s="696"/>
      <c r="FL94" s="696"/>
      <c r="FM94" s="696"/>
      <c r="FN94" s="696"/>
      <c r="FO94" s="696"/>
      <c r="FP94" s="696"/>
      <c r="FQ94" s="696"/>
      <c r="FR94" s="696"/>
      <c r="FS94" s="696"/>
      <c r="FT94" s="696"/>
      <c r="FU94" s="696"/>
      <c r="FV94" s="696"/>
      <c r="FW94" s="696"/>
      <c r="FX94" s="696"/>
      <c r="FY94" s="696"/>
      <c r="FZ94" s="696"/>
      <c r="GA94" s="696"/>
      <c r="GB94" s="696"/>
      <c r="GC94" s="696"/>
      <c r="GD94" s="696"/>
      <c r="GE94" s="696"/>
      <c r="GF94" s="696"/>
      <c r="GG94" s="696"/>
      <c r="GH94" s="696"/>
      <c r="GI94" s="696"/>
      <c r="GJ94" s="696"/>
      <c r="GK94" s="696"/>
      <c r="GL94" s="696"/>
      <c r="GM94" s="696"/>
      <c r="GN94" s="696"/>
      <c r="GO94" s="696"/>
      <c r="GP94" s="696"/>
      <c r="GQ94" s="696"/>
      <c r="GR94" s="696"/>
      <c r="GS94" s="696"/>
      <c r="GT94" s="696"/>
      <c r="GU94" s="696"/>
      <c r="GV94" s="696"/>
      <c r="GW94" s="696"/>
      <c r="GX94" s="696"/>
      <c r="GY94" s="696"/>
      <c r="GZ94" s="696"/>
      <c r="HA94" s="696"/>
      <c r="HB94" s="696"/>
      <c r="HC94" s="696"/>
      <c r="HD94" s="696"/>
      <c r="HE94" s="696"/>
      <c r="HF94" s="696"/>
      <c r="HG94" s="696"/>
      <c r="HH94" s="696"/>
      <c r="HI94" s="696"/>
      <c r="HJ94" s="696"/>
      <c r="HK94" s="696"/>
      <c r="HL94" s="696"/>
      <c r="HM94" s="696"/>
      <c r="HN94" s="696"/>
      <c r="HO94" s="696"/>
      <c r="HP94" s="696"/>
      <c r="HQ94" s="696"/>
      <c r="HR94" s="696"/>
      <c r="HS94" s="696"/>
    </row>
    <row r="95" spans="1:227" ht="15">
      <c r="A95" s="594" t="s">
        <v>284</v>
      </c>
      <c r="B95" s="988" t="s">
        <v>278</v>
      </c>
      <c r="C95" s="989">
        <v>2</v>
      </c>
      <c r="D95" s="990"/>
      <c r="E95" s="990"/>
      <c r="F95" s="991"/>
      <c r="G95" s="992">
        <v>3.5</v>
      </c>
      <c r="H95" s="766">
        <v>105</v>
      </c>
      <c r="I95" s="595">
        <v>36</v>
      </c>
      <c r="J95" s="595">
        <v>18</v>
      </c>
      <c r="K95" s="595">
        <v>18</v>
      </c>
      <c r="L95" s="595"/>
      <c r="M95" s="771">
        <v>69</v>
      </c>
      <c r="N95" s="592"/>
      <c r="O95" s="1064">
        <v>2</v>
      </c>
      <c r="P95" s="1065">
        <v>2</v>
      </c>
      <c r="Q95" s="652"/>
      <c r="R95" s="584"/>
      <c r="S95" s="695">
        <v>0.34285714285714286</v>
      </c>
      <c r="T95" s="696"/>
      <c r="U95" s="696"/>
      <c r="V95" s="696"/>
      <c r="W95" s="696"/>
      <c r="X95" s="696"/>
      <c r="Y95" s="696"/>
      <c r="Z95" s="696"/>
      <c r="AA95" s="696"/>
      <c r="AB95" s="696"/>
      <c r="AC95" s="696"/>
      <c r="AD95" s="696"/>
      <c r="AE95" s="696"/>
      <c r="AF95" s="696"/>
      <c r="AG95" s="696"/>
      <c r="AH95" s="696"/>
      <c r="AI95" s="696"/>
      <c r="AJ95" s="696"/>
      <c r="AK95" s="696"/>
      <c r="AL95" s="696"/>
      <c r="AM95" s="696"/>
      <c r="AN95" s="696"/>
      <c r="AO95" s="696"/>
      <c r="AP95" s="696"/>
      <c r="AQ95" s="696"/>
      <c r="AR95" s="696"/>
      <c r="AS95" s="696"/>
      <c r="AT95" s="696"/>
      <c r="AU95" s="696"/>
      <c r="AV95" s="696"/>
      <c r="AW95" s="696"/>
      <c r="AX95" s="696"/>
      <c r="AY95" s="696"/>
      <c r="AZ95" s="696"/>
      <c r="BA95" s="696"/>
      <c r="BB95" s="696"/>
      <c r="BC95" s="696"/>
      <c r="BD95" s="696"/>
      <c r="BE95" s="696"/>
      <c r="BF95" s="696"/>
      <c r="BG95" s="696"/>
      <c r="BH95" s="696"/>
      <c r="BI95" s="696"/>
      <c r="BJ95" s="696"/>
      <c r="BK95" s="696"/>
      <c r="BL95" s="696"/>
      <c r="BM95" s="696"/>
      <c r="BN95" s="696"/>
      <c r="BO95" s="696"/>
      <c r="BP95" s="696"/>
      <c r="BQ95" s="696"/>
      <c r="BR95" s="696"/>
      <c r="BS95" s="696"/>
      <c r="BT95" s="696"/>
      <c r="BU95" s="696"/>
      <c r="BV95" s="696"/>
      <c r="BW95" s="696"/>
      <c r="BX95" s="696"/>
      <c r="BY95" s="696"/>
      <c r="BZ95" s="696"/>
      <c r="CA95" s="696"/>
      <c r="CB95" s="696"/>
      <c r="CC95" s="696"/>
      <c r="CD95" s="696"/>
      <c r="CE95" s="696"/>
      <c r="CF95" s="696"/>
      <c r="CG95" s="696"/>
      <c r="CH95" s="696"/>
      <c r="CI95" s="696"/>
      <c r="CJ95" s="696"/>
      <c r="CK95" s="696"/>
      <c r="CL95" s="696"/>
      <c r="CM95" s="696"/>
      <c r="CN95" s="696"/>
      <c r="CO95" s="696"/>
      <c r="CP95" s="696"/>
      <c r="CQ95" s="696"/>
      <c r="CR95" s="696"/>
      <c r="CS95" s="696"/>
      <c r="CT95" s="696"/>
      <c r="CU95" s="696"/>
      <c r="CV95" s="696"/>
      <c r="CW95" s="696"/>
      <c r="CX95" s="696"/>
      <c r="CY95" s="696"/>
      <c r="CZ95" s="696"/>
      <c r="DA95" s="696"/>
      <c r="DB95" s="696"/>
      <c r="DC95" s="696"/>
      <c r="DD95" s="696"/>
      <c r="DE95" s="696"/>
      <c r="DF95" s="696"/>
      <c r="DG95" s="696"/>
      <c r="DH95" s="696"/>
      <c r="DI95" s="696"/>
      <c r="DJ95" s="696"/>
      <c r="DK95" s="696"/>
      <c r="DL95" s="696"/>
      <c r="DM95" s="696"/>
      <c r="DN95" s="696"/>
      <c r="DO95" s="696"/>
      <c r="DP95" s="696"/>
      <c r="DQ95" s="696"/>
      <c r="DR95" s="696"/>
      <c r="DS95" s="696"/>
      <c r="DT95" s="696"/>
      <c r="DU95" s="696"/>
      <c r="DV95" s="696"/>
      <c r="DW95" s="696"/>
      <c r="DX95" s="696"/>
      <c r="DY95" s="696"/>
      <c r="DZ95" s="696"/>
      <c r="EA95" s="696"/>
      <c r="EB95" s="696"/>
      <c r="EC95" s="696"/>
      <c r="ED95" s="696"/>
      <c r="EE95" s="696"/>
      <c r="EF95" s="696"/>
      <c r="EG95" s="696"/>
      <c r="EH95" s="696"/>
      <c r="EI95" s="696"/>
      <c r="EJ95" s="696"/>
      <c r="EK95" s="696"/>
      <c r="EL95" s="696"/>
      <c r="EM95" s="696"/>
      <c r="EN95" s="696"/>
      <c r="EO95" s="696"/>
      <c r="EP95" s="696"/>
      <c r="EQ95" s="696"/>
      <c r="ER95" s="696"/>
      <c r="ES95" s="696"/>
      <c r="ET95" s="696"/>
      <c r="EU95" s="696"/>
      <c r="EV95" s="696"/>
      <c r="EW95" s="696"/>
      <c r="EX95" s="696"/>
      <c r="EY95" s="696"/>
      <c r="EZ95" s="696"/>
      <c r="FA95" s="696"/>
      <c r="FB95" s="696"/>
      <c r="FC95" s="696"/>
      <c r="FD95" s="696"/>
      <c r="FE95" s="696"/>
      <c r="FF95" s="696"/>
      <c r="FG95" s="696"/>
      <c r="FH95" s="696"/>
      <c r="FI95" s="696"/>
      <c r="FJ95" s="696"/>
      <c r="FK95" s="696"/>
      <c r="FL95" s="696"/>
      <c r="FM95" s="696"/>
      <c r="FN95" s="696"/>
      <c r="FO95" s="696"/>
      <c r="FP95" s="696"/>
      <c r="FQ95" s="696"/>
      <c r="FR95" s="696"/>
      <c r="FS95" s="696"/>
      <c r="FT95" s="696"/>
      <c r="FU95" s="696"/>
      <c r="FV95" s="696"/>
      <c r="FW95" s="696"/>
      <c r="FX95" s="696"/>
      <c r="FY95" s="696"/>
      <c r="FZ95" s="696"/>
      <c r="GA95" s="696"/>
      <c r="GB95" s="696"/>
      <c r="GC95" s="696"/>
      <c r="GD95" s="696"/>
      <c r="GE95" s="696"/>
      <c r="GF95" s="696"/>
      <c r="GG95" s="696"/>
      <c r="GH95" s="696"/>
      <c r="GI95" s="696"/>
      <c r="GJ95" s="696"/>
      <c r="GK95" s="696"/>
      <c r="GL95" s="696"/>
      <c r="GM95" s="696"/>
      <c r="GN95" s="696"/>
      <c r="GO95" s="696"/>
      <c r="GP95" s="696"/>
      <c r="GQ95" s="696"/>
      <c r="GR95" s="696"/>
      <c r="GS95" s="696"/>
      <c r="GT95" s="696"/>
      <c r="GU95" s="696"/>
      <c r="GV95" s="696"/>
      <c r="GW95" s="696"/>
      <c r="GX95" s="696"/>
      <c r="GY95" s="696"/>
      <c r="GZ95" s="696"/>
      <c r="HA95" s="696"/>
      <c r="HB95" s="696"/>
      <c r="HC95" s="696"/>
      <c r="HD95" s="696"/>
      <c r="HE95" s="696"/>
      <c r="HF95" s="696"/>
      <c r="HG95" s="696"/>
      <c r="HH95" s="696"/>
      <c r="HI95" s="696"/>
      <c r="HJ95" s="696"/>
      <c r="HK95" s="696"/>
      <c r="HL95" s="696"/>
      <c r="HM95" s="696"/>
      <c r="HN95" s="696"/>
      <c r="HO95" s="696"/>
      <c r="HP95" s="696"/>
      <c r="HQ95" s="696"/>
      <c r="HR95" s="696"/>
      <c r="HS95" s="696"/>
    </row>
    <row r="96" spans="1:227" ht="30.75">
      <c r="A96" s="683" t="s">
        <v>285</v>
      </c>
      <c r="B96" s="755" t="s">
        <v>269</v>
      </c>
      <c r="C96" s="687"/>
      <c r="D96" s="688">
        <v>2</v>
      </c>
      <c r="E96" s="688"/>
      <c r="F96" s="785"/>
      <c r="G96" s="703">
        <v>3</v>
      </c>
      <c r="H96" s="638">
        <v>90</v>
      </c>
      <c r="I96" s="692">
        <v>36</v>
      </c>
      <c r="J96" s="692">
        <v>18</v>
      </c>
      <c r="K96" s="692"/>
      <c r="L96" s="692">
        <v>18</v>
      </c>
      <c r="M96" s="702">
        <v>54</v>
      </c>
      <c r="N96" s="711"/>
      <c r="O96" s="1068">
        <v>2</v>
      </c>
      <c r="P96" s="1069">
        <v>2</v>
      </c>
      <c r="Q96" s="700"/>
      <c r="R96" s="694"/>
      <c r="S96" s="695">
        <v>0.4</v>
      </c>
      <c r="T96" s="696"/>
      <c r="U96" s="696"/>
      <c r="V96" s="696"/>
      <c r="W96" s="696"/>
      <c r="X96" s="696"/>
      <c r="Y96" s="696"/>
      <c r="Z96" s="696"/>
      <c r="AA96" s="696"/>
      <c r="AB96" s="696"/>
      <c r="AC96" s="696"/>
      <c r="AD96" s="696"/>
      <c r="AE96" s="696"/>
      <c r="AF96" s="696"/>
      <c r="AG96" s="696"/>
      <c r="AH96" s="696"/>
      <c r="AI96" s="696"/>
      <c r="AJ96" s="696"/>
      <c r="AK96" s="696"/>
      <c r="AL96" s="696"/>
      <c r="AM96" s="696"/>
      <c r="AN96" s="696"/>
      <c r="AO96" s="696"/>
      <c r="AP96" s="696"/>
      <c r="AQ96" s="696"/>
      <c r="AR96" s="696"/>
      <c r="AS96" s="696"/>
      <c r="AT96" s="696"/>
      <c r="AU96" s="696"/>
      <c r="AV96" s="696"/>
      <c r="AW96" s="696"/>
      <c r="AX96" s="696"/>
      <c r="AY96" s="696"/>
      <c r="AZ96" s="696"/>
      <c r="BA96" s="696"/>
      <c r="BB96" s="696"/>
      <c r="BC96" s="696"/>
      <c r="BD96" s="696"/>
      <c r="BE96" s="696"/>
      <c r="BF96" s="696"/>
      <c r="BG96" s="696"/>
      <c r="BH96" s="696"/>
      <c r="BI96" s="696"/>
      <c r="BJ96" s="696"/>
      <c r="BK96" s="696"/>
      <c r="BL96" s="696"/>
      <c r="BM96" s="696"/>
      <c r="BN96" s="696"/>
      <c r="BO96" s="696"/>
      <c r="BP96" s="696"/>
      <c r="BQ96" s="696"/>
      <c r="BR96" s="696"/>
      <c r="BS96" s="696"/>
      <c r="BT96" s="696"/>
      <c r="BU96" s="696"/>
      <c r="BV96" s="696"/>
      <c r="BW96" s="696"/>
      <c r="BX96" s="696"/>
      <c r="BY96" s="696"/>
      <c r="BZ96" s="696"/>
      <c r="CA96" s="696"/>
      <c r="CB96" s="696"/>
      <c r="CC96" s="696"/>
      <c r="CD96" s="696"/>
      <c r="CE96" s="696"/>
      <c r="CF96" s="696"/>
      <c r="CG96" s="696"/>
      <c r="CH96" s="696"/>
      <c r="CI96" s="696"/>
      <c r="CJ96" s="696"/>
      <c r="CK96" s="696"/>
      <c r="CL96" s="696"/>
      <c r="CM96" s="696"/>
      <c r="CN96" s="696"/>
      <c r="CO96" s="696"/>
      <c r="CP96" s="696"/>
      <c r="CQ96" s="696"/>
      <c r="CR96" s="696"/>
      <c r="CS96" s="696"/>
      <c r="CT96" s="696"/>
      <c r="CU96" s="696"/>
      <c r="CV96" s="696"/>
      <c r="CW96" s="696"/>
      <c r="CX96" s="696"/>
      <c r="CY96" s="696"/>
      <c r="CZ96" s="696"/>
      <c r="DA96" s="696"/>
      <c r="DB96" s="696"/>
      <c r="DC96" s="696"/>
      <c r="DD96" s="696"/>
      <c r="DE96" s="696"/>
      <c r="DF96" s="696"/>
      <c r="DG96" s="696"/>
      <c r="DH96" s="696"/>
      <c r="DI96" s="696"/>
      <c r="DJ96" s="696"/>
      <c r="DK96" s="696"/>
      <c r="DL96" s="696"/>
      <c r="DM96" s="696"/>
      <c r="DN96" s="696"/>
      <c r="DO96" s="696"/>
      <c r="DP96" s="696"/>
      <c r="DQ96" s="696"/>
      <c r="DR96" s="696"/>
      <c r="DS96" s="696"/>
      <c r="DT96" s="696"/>
      <c r="DU96" s="696"/>
      <c r="DV96" s="696"/>
      <c r="DW96" s="696"/>
      <c r="DX96" s="696"/>
      <c r="DY96" s="696"/>
      <c r="DZ96" s="696"/>
      <c r="EA96" s="696"/>
      <c r="EB96" s="696"/>
      <c r="EC96" s="696"/>
      <c r="ED96" s="696"/>
      <c r="EE96" s="696"/>
      <c r="EF96" s="696"/>
      <c r="EG96" s="696"/>
      <c r="EH96" s="696"/>
      <c r="EI96" s="696"/>
      <c r="EJ96" s="696"/>
      <c r="EK96" s="696"/>
      <c r="EL96" s="696"/>
      <c r="EM96" s="696"/>
      <c r="EN96" s="696"/>
      <c r="EO96" s="696"/>
      <c r="EP96" s="696"/>
      <c r="EQ96" s="696"/>
      <c r="ER96" s="696"/>
      <c r="ES96" s="696"/>
      <c r="ET96" s="696"/>
      <c r="EU96" s="696"/>
      <c r="EV96" s="696"/>
      <c r="EW96" s="696"/>
      <c r="EX96" s="696"/>
      <c r="EY96" s="696"/>
      <c r="EZ96" s="696"/>
      <c r="FA96" s="696"/>
      <c r="FB96" s="696"/>
      <c r="FC96" s="696"/>
      <c r="FD96" s="696"/>
      <c r="FE96" s="696"/>
      <c r="FF96" s="696"/>
      <c r="FG96" s="696"/>
      <c r="FH96" s="696"/>
      <c r="FI96" s="696"/>
      <c r="FJ96" s="696"/>
      <c r="FK96" s="696"/>
      <c r="FL96" s="696"/>
      <c r="FM96" s="696"/>
      <c r="FN96" s="696"/>
      <c r="FO96" s="696"/>
      <c r="FP96" s="696"/>
      <c r="FQ96" s="696"/>
      <c r="FR96" s="696"/>
      <c r="FS96" s="696"/>
      <c r="FT96" s="696"/>
      <c r="FU96" s="696"/>
      <c r="FV96" s="696"/>
      <c r="FW96" s="696"/>
      <c r="FX96" s="696"/>
      <c r="FY96" s="696"/>
      <c r="FZ96" s="696"/>
      <c r="GA96" s="696"/>
      <c r="GB96" s="696"/>
      <c r="GC96" s="696"/>
      <c r="GD96" s="696"/>
      <c r="GE96" s="696"/>
      <c r="GF96" s="696"/>
      <c r="GG96" s="696"/>
      <c r="GH96" s="696"/>
      <c r="GI96" s="696"/>
      <c r="GJ96" s="696"/>
      <c r="GK96" s="696"/>
      <c r="GL96" s="696"/>
      <c r="GM96" s="696"/>
      <c r="GN96" s="696"/>
      <c r="GO96" s="696"/>
      <c r="GP96" s="696"/>
      <c r="GQ96" s="696"/>
      <c r="GR96" s="696"/>
      <c r="GS96" s="696"/>
      <c r="GT96" s="696"/>
      <c r="GU96" s="696"/>
      <c r="GV96" s="696"/>
      <c r="GW96" s="696"/>
      <c r="GX96" s="696"/>
      <c r="GY96" s="696"/>
      <c r="GZ96" s="696"/>
      <c r="HA96" s="696"/>
      <c r="HB96" s="696"/>
      <c r="HC96" s="696"/>
      <c r="HD96" s="696"/>
      <c r="HE96" s="696"/>
      <c r="HF96" s="696"/>
      <c r="HG96" s="696"/>
      <c r="HH96" s="696"/>
      <c r="HI96" s="696"/>
      <c r="HJ96" s="696"/>
      <c r="HK96" s="696"/>
      <c r="HL96" s="696"/>
      <c r="HM96" s="696"/>
      <c r="HN96" s="696"/>
      <c r="HO96" s="696"/>
      <c r="HP96" s="696"/>
      <c r="HQ96" s="696"/>
      <c r="HR96" s="696"/>
      <c r="HS96" s="696"/>
    </row>
    <row r="97" spans="1:227" ht="30.75">
      <c r="A97" s="721" t="s">
        <v>286</v>
      </c>
      <c r="B97" s="997" t="s">
        <v>277</v>
      </c>
      <c r="C97" s="998"/>
      <c r="D97" s="999">
        <v>2</v>
      </c>
      <c r="E97" s="999"/>
      <c r="F97" s="1000"/>
      <c r="G97" s="1001">
        <v>3.5</v>
      </c>
      <c r="H97" s="767">
        <v>105</v>
      </c>
      <c r="I97" s="722">
        <v>36</v>
      </c>
      <c r="J97" s="761">
        <v>18</v>
      </c>
      <c r="K97" s="761"/>
      <c r="L97" s="761">
        <v>18</v>
      </c>
      <c r="M97" s="773">
        <v>69</v>
      </c>
      <c r="N97" s="718"/>
      <c r="O97" s="1070">
        <v>2</v>
      </c>
      <c r="P97" s="1061">
        <v>2</v>
      </c>
      <c r="Q97" s="775"/>
      <c r="R97" s="589"/>
      <c r="S97" s="695">
        <v>0.34285714285714286</v>
      </c>
      <c r="T97" s="696"/>
      <c r="U97" s="696"/>
      <c r="V97" s="696"/>
      <c r="W97" s="696"/>
      <c r="X97" s="696"/>
      <c r="Y97" s="696"/>
      <c r="Z97" s="696"/>
      <c r="AA97" s="696"/>
      <c r="AB97" s="696"/>
      <c r="AC97" s="696"/>
      <c r="AD97" s="696"/>
      <c r="AE97" s="696"/>
      <c r="AF97" s="696"/>
      <c r="AG97" s="696"/>
      <c r="AH97" s="696"/>
      <c r="AI97" s="696"/>
      <c r="AJ97" s="696"/>
      <c r="AK97" s="696"/>
      <c r="AL97" s="696"/>
      <c r="AM97" s="696"/>
      <c r="AN97" s="696"/>
      <c r="AO97" s="696"/>
      <c r="AP97" s="696"/>
      <c r="AQ97" s="696"/>
      <c r="AR97" s="696"/>
      <c r="AS97" s="696"/>
      <c r="AT97" s="696"/>
      <c r="AU97" s="696"/>
      <c r="AV97" s="696"/>
      <c r="AW97" s="696"/>
      <c r="AX97" s="696"/>
      <c r="AY97" s="696"/>
      <c r="AZ97" s="696"/>
      <c r="BA97" s="696"/>
      <c r="BB97" s="696"/>
      <c r="BC97" s="696"/>
      <c r="BD97" s="696"/>
      <c r="BE97" s="696"/>
      <c r="BF97" s="696"/>
      <c r="BG97" s="696"/>
      <c r="BH97" s="696"/>
      <c r="BI97" s="696"/>
      <c r="BJ97" s="696"/>
      <c r="BK97" s="696"/>
      <c r="BL97" s="696"/>
      <c r="BM97" s="696"/>
      <c r="BN97" s="696"/>
      <c r="BO97" s="696"/>
      <c r="BP97" s="696"/>
      <c r="BQ97" s="696"/>
      <c r="BR97" s="696"/>
      <c r="BS97" s="696"/>
      <c r="BT97" s="696"/>
      <c r="BU97" s="696"/>
      <c r="BV97" s="696"/>
      <c r="BW97" s="696"/>
      <c r="BX97" s="696"/>
      <c r="BY97" s="696"/>
      <c r="BZ97" s="696"/>
      <c r="CA97" s="696"/>
      <c r="CB97" s="696"/>
      <c r="CC97" s="696"/>
      <c r="CD97" s="696"/>
      <c r="CE97" s="696"/>
      <c r="CF97" s="696"/>
      <c r="CG97" s="696"/>
      <c r="CH97" s="696"/>
      <c r="CI97" s="696"/>
      <c r="CJ97" s="696"/>
      <c r="CK97" s="696"/>
      <c r="CL97" s="696"/>
      <c r="CM97" s="696"/>
      <c r="CN97" s="696"/>
      <c r="CO97" s="696"/>
      <c r="CP97" s="696"/>
      <c r="CQ97" s="696"/>
      <c r="CR97" s="696"/>
      <c r="CS97" s="696"/>
      <c r="CT97" s="696"/>
      <c r="CU97" s="696"/>
      <c r="CV97" s="696"/>
      <c r="CW97" s="696"/>
      <c r="CX97" s="696"/>
      <c r="CY97" s="696"/>
      <c r="CZ97" s="696"/>
      <c r="DA97" s="696"/>
      <c r="DB97" s="696"/>
      <c r="DC97" s="696"/>
      <c r="DD97" s="696"/>
      <c r="DE97" s="696"/>
      <c r="DF97" s="696"/>
      <c r="DG97" s="696"/>
      <c r="DH97" s="696"/>
      <c r="DI97" s="696"/>
      <c r="DJ97" s="696"/>
      <c r="DK97" s="696"/>
      <c r="DL97" s="696"/>
      <c r="DM97" s="696"/>
      <c r="DN97" s="696"/>
      <c r="DO97" s="696"/>
      <c r="DP97" s="696"/>
      <c r="DQ97" s="696"/>
      <c r="DR97" s="696"/>
      <c r="DS97" s="696"/>
      <c r="DT97" s="696"/>
      <c r="DU97" s="696"/>
      <c r="DV97" s="696"/>
      <c r="DW97" s="696"/>
      <c r="DX97" s="696"/>
      <c r="DY97" s="696"/>
      <c r="DZ97" s="696"/>
      <c r="EA97" s="696"/>
      <c r="EB97" s="696"/>
      <c r="EC97" s="696"/>
      <c r="ED97" s="696"/>
      <c r="EE97" s="696"/>
      <c r="EF97" s="696"/>
      <c r="EG97" s="696"/>
      <c r="EH97" s="696"/>
      <c r="EI97" s="696"/>
      <c r="EJ97" s="696"/>
      <c r="EK97" s="696"/>
      <c r="EL97" s="696"/>
      <c r="EM97" s="696"/>
      <c r="EN97" s="696"/>
      <c r="EO97" s="696"/>
      <c r="EP97" s="696"/>
      <c r="EQ97" s="696"/>
      <c r="ER97" s="696"/>
      <c r="ES97" s="696"/>
      <c r="ET97" s="696"/>
      <c r="EU97" s="696"/>
      <c r="EV97" s="696"/>
      <c r="EW97" s="696"/>
      <c r="EX97" s="696"/>
      <c r="EY97" s="696"/>
      <c r="EZ97" s="696"/>
      <c r="FA97" s="696"/>
      <c r="FB97" s="696"/>
      <c r="FC97" s="696"/>
      <c r="FD97" s="696"/>
      <c r="FE97" s="696"/>
      <c r="FF97" s="696"/>
      <c r="FG97" s="696"/>
      <c r="FH97" s="696"/>
      <c r="FI97" s="696"/>
      <c r="FJ97" s="696"/>
      <c r="FK97" s="696"/>
      <c r="FL97" s="696"/>
      <c r="FM97" s="696"/>
      <c r="FN97" s="696"/>
      <c r="FO97" s="696"/>
      <c r="FP97" s="696"/>
      <c r="FQ97" s="696"/>
      <c r="FR97" s="696"/>
      <c r="FS97" s="696"/>
      <c r="FT97" s="696"/>
      <c r="FU97" s="696"/>
      <c r="FV97" s="696"/>
      <c r="FW97" s="696"/>
      <c r="FX97" s="696"/>
      <c r="FY97" s="696"/>
      <c r="FZ97" s="696"/>
      <c r="GA97" s="696"/>
      <c r="GB97" s="696"/>
      <c r="GC97" s="696"/>
      <c r="GD97" s="696"/>
      <c r="GE97" s="696"/>
      <c r="GF97" s="696"/>
      <c r="GG97" s="696"/>
      <c r="GH97" s="696"/>
      <c r="GI97" s="696"/>
      <c r="GJ97" s="696"/>
      <c r="GK97" s="696"/>
      <c r="GL97" s="696"/>
      <c r="GM97" s="696"/>
      <c r="GN97" s="696"/>
      <c r="GO97" s="696"/>
      <c r="GP97" s="696"/>
      <c r="GQ97" s="696"/>
      <c r="GR97" s="696"/>
      <c r="GS97" s="696"/>
      <c r="GT97" s="696"/>
      <c r="GU97" s="696"/>
      <c r="GV97" s="696"/>
      <c r="GW97" s="696"/>
      <c r="GX97" s="696"/>
      <c r="GY97" s="696"/>
      <c r="GZ97" s="696"/>
      <c r="HA97" s="696"/>
      <c r="HB97" s="696"/>
      <c r="HC97" s="696"/>
      <c r="HD97" s="696"/>
      <c r="HE97" s="696"/>
      <c r="HF97" s="696"/>
      <c r="HG97" s="696"/>
      <c r="HH97" s="696"/>
      <c r="HI97" s="696"/>
      <c r="HJ97" s="696"/>
      <c r="HK97" s="696"/>
      <c r="HL97" s="696"/>
      <c r="HM97" s="696"/>
      <c r="HN97" s="696"/>
      <c r="HO97" s="696"/>
      <c r="HP97" s="696"/>
      <c r="HQ97" s="696"/>
      <c r="HR97" s="696"/>
      <c r="HS97" s="696"/>
    </row>
    <row r="98" spans="1:227" ht="30.75">
      <c r="A98" s="683" t="s">
        <v>312</v>
      </c>
      <c r="B98" s="972" t="s">
        <v>272</v>
      </c>
      <c r="C98" s="687">
        <v>2</v>
      </c>
      <c r="D98" s="688"/>
      <c r="E98" s="688"/>
      <c r="F98" s="785"/>
      <c r="G98" s="686">
        <v>1.5</v>
      </c>
      <c r="H98" s="687">
        <v>45</v>
      </c>
      <c r="I98" s="688">
        <v>18</v>
      </c>
      <c r="J98" s="688"/>
      <c r="K98" s="688"/>
      <c r="L98" s="688">
        <v>18</v>
      </c>
      <c r="M98" s="689">
        <v>27</v>
      </c>
      <c r="N98" s="698"/>
      <c r="O98" s="1066">
        <v>1</v>
      </c>
      <c r="P98" s="1067">
        <v>1</v>
      </c>
      <c r="Q98" s="700"/>
      <c r="R98" s="694"/>
      <c r="S98" s="695">
        <v>0.4</v>
      </c>
      <c r="T98" s="696"/>
      <c r="U98" s="696"/>
      <c r="V98" s="695" t="e">
        <v>#REF!</v>
      </c>
      <c r="W98" s="696">
        <v>7</v>
      </c>
      <c r="X98" s="696"/>
      <c r="Y98" s="696"/>
      <c r="Z98" s="696"/>
      <c r="AA98" s="696"/>
      <c r="AB98" s="696"/>
      <c r="AC98" s="696"/>
      <c r="AD98" s="696"/>
      <c r="AE98" s="696"/>
      <c r="AF98" s="696"/>
      <c r="AG98" s="696"/>
      <c r="AH98" s="696"/>
      <c r="AI98" s="696"/>
      <c r="AJ98" s="696"/>
      <c r="AK98" s="696"/>
      <c r="AL98" s="696"/>
      <c r="AM98" s="696"/>
      <c r="AN98" s="696"/>
      <c r="AO98" s="696"/>
      <c r="AP98" s="696"/>
      <c r="AQ98" s="696"/>
      <c r="AR98" s="696"/>
      <c r="AS98" s="696"/>
      <c r="AT98" s="696"/>
      <c r="AU98" s="696"/>
      <c r="AV98" s="696"/>
      <c r="AW98" s="696"/>
      <c r="AX98" s="696"/>
      <c r="AY98" s="696"/>
      <c r="AZ98" s="696"/>
      <c r="BA98" s="696"/>
      <c r="BB98" s="696"/>
      <c r="BC98" s="696"/>
      <c r="BD98" s="696"/>
      <c r="BE98" s="696"/>
      <c r="BF98" s="696"/>
      <c r="BG98" s="696"/>
      <c r="BH98" s="696"/>
      <c r="BI98" s="696"/>
      <c r="BJ98" s="696"/>
      <c r="BK98" s="696"/>
      <c r="BL98" s="696"/>
      <c r="BM98" s="696"/>
      <c r="BN98" s="696"/>
      <c r="BO98" s="696"/>
      <c r="BP98" s="696"/>
      <c r="BQ98" s="696"/>
      <c r="BR98" s="696"/>
      <c r="BS98" s="696"/>
      <c r="BT98" s="696"/>
      <c r="BU98" s="696"/>
      <c r="BV98" s="696"/>
      <c r="BW98" s="696"/>
      <c r="BX98" s="696"/>
      <c r="BY98" s="696"/>
      <c r="BZ98" s="696"/>
      <c r="CA98" s="696"/>
      <c r="CB98" s="696"/>
      <c r="CC98" s="696"/>
      <c r="CD98" s="696"/>
      <c r="CE98" s="696"/>
      <c r="CF98" s="696"/>
      <c r="CG98" s="696"/>
      <c r="CH98" s="696"/>
      <c r="CI98" s="696"/>
      <c r="CJ98" s="696"/>
      <c r="CK98" s="696"/>
      <c r="CL98" s="696"/>
      <c r="CM98" s="696"/>
      <c r="CN98" s="696"/>
      <c r="CO98" s="696"/>
      <c r="CP98" s="696"/>
      <c r="CQ98" s="696"/>
      <c r="CR98" s="696"/>
      <c r="CS98" s="696"/>
      <c r="CT98" s="696"/>
      <c r="CU98" s="696"/>
      <c r="CV98" s="696"/>
      <c r="CW98" s="696"/>
      <c r="CX98" s="696"/>
      <c r="CY98" s="696"/>
      <c r="CZ98" s="696"/>
      <c r="DA98" s="696"/>
      <c r="DB98" s="696"/>
      <c r="DC98" s="696"/>
      <c r="DD98" s="696"/>
      <c r="DE98" s="696"/>
      <c r="DF98" s="696"/>
      <c r="DG98" s="696"/>
      <c r="DH98" s="696"/>
      <c r="DI98" s="696"/>
      <c r="DJ98" s="696"/>
      <c r="DK98" s="696"/>
      <c r="DL98" s="696"/>
      <c r="DM98" s="696"/>
      <c r="DN98" s="696"/>
      <c r="DO98" s="696"/>
      <c r="DP98" s="696"/>
      <c r="DQ98" s="696"/>
      <c r="DR98" s="696"/>
      <c r="DS98" s="696"/>
      <c r="DT98" s="696"/>
      <c r="DU98" s="696"/>
      <c r="DV98" s="696"/>
      <c r="DW98" s="696"/>
      <c r="DX98" s="696"/>
      <c r="DY98" s="696"/>
      <c r="DZ98" s="696"/>
      <c r="EA98" s="696"/>
      <c r="EB98" s="696"/>
      <c r="EC98" s="696"/>
      <c r="ED98" s="696"/>
      <c r="EE98" s="696"/>
      <c r="EF98" s="696"/>
      <c r="EG98" s="696"/>
      <c r="EH98" s="696"/>
      <c r="EI98" s="696"/>
      <c r="EJ98" s="696"/>
      <c r="EK98" s="696"/>
      <c r="EL98" s="696"/>
      <c r="EM98" s="696"/>
      <c r="EN98" s="696"/>
      <c r="EO98" s="696"/>
      <c r="EP98" s="696"/>
      <c r="EQ98" s="696"/>
      <c r="ER98" s="696"/>
      <c r="ES98" s="696"/>
      <c r="ET98" s="696"/>
      <c r="EU98" s="696"/>
      <c r="EV98" s="696"/>
      <c r="EW98" s="696"/>
      <c r="EX98" s="696"/>
      <c r="EY98" s="696"/>
      <c r="EZ98" s="696"/>
      <c r="FA98" s="696"/>
      <c r="FB98" s="696"/>
      <c r="FC98" s="696"/>
      <c r="FD98" s="696"/>
      <c r="FE98" s="696"/>
      <c r="FF98" s="696"/>
      <c r="FG98" s="696"/>
      <c r="FH98" s="696"/>
      <c r="FI98" s="696"/>
      <c r="FJ98" s="696"/>
      <c r="FK98" s="696"/>
      <c r="FL98" s="696"/>
      <c r="FM98" s="696"/>
      <c r="FN98" s="696"/>
      <c r="FO98" s="696"/>
      <c r="FP98" s="696"/>
      <c r="FQ98" s="696"/>
      <c r="FR98" s="696"/>
      <c r="FS98" s="696"/>
      <c r="FT98" s="696"/>
      <c r="FU98" s="696"/>
      <c r="FV98" s="696"/>
      <c r="FW98" s="696"/>
      <c r="FX98" s="696"/>
      <c r="FY98" s="696"/>
      <c r="FZ98" s="696"/>
      <c r="GA98" s="696"/>
      <c r="GB98" s="696"/>
      <c r="GC98" s="696"/>
      <c r="GD98" s="696"/>
      <c r="GE98" s="696"/>
      <c r="GF98" s="696"/>
      <c r="GG98" s="696"/>
      <c r="GH98" s="696"/>
      <c r="GI98" s="696"/>
      <c r="GJ98" s="696"/>
      <c r="GK98" s="696"/>
      <c r="GL98" s="696"/>
      <c r="GM98" s="696"/>
      <c r="GN98" s="696"/>
      <c r="GO98" s="696"/>
      <c r="GP98" s="696"/>
      <c r="GQ98" s="696"/>
      <c r="GR98" s="696"/>
      <c r="GS98" s="696"/>
      <c r="GT98" s="696"/>
      <c r="GU98" s="696"/>
      <c r="GV98" s="696"/>
      <c r="GW98" s="696"/>
      <c r="GX98" s="696"/>
      <c r="GY98" s="696"/>
      <c r="GZ98" s="696"/>
      <c r="HA98" s="696"/>
      <c r="HB98" s="696"/>
      <c r="HC98" s="696"/>
      <c r="HD98" s="696"/>
      <c r="HE98" s="696"/>
      <c r="HF98" s="696"/>
      <c r="HG98" s="696"/>
      <c r="HH98" s="696"/>
      <c r="HI98" s="696"/>
      <c r="HJ98" s="696"/>
      <c r="HK98" s="696"/>
      <c r="HL98" s="696"/>
      <c r="HM98" s="696"/>
      <c r="HN98" s="696"/>
      <c r="HO98" s="696"/>
      <c r="HP98" s="696"/>
      <c r="HQ98" s="696"/>
      <c r="HR98" s="696"/>
      <c r="HS98" s="696"/>
    </row>
  </sheetData>
  <sheetProtection selectLockedCells="1" selectUnlockedCells="1"/>
  <mergeCells count="50">
    <mergeCell ref="A44:AU44"/>
    <mergeCell ref="A64:B64"/>
    <mergeCell ref="C64:F64"/>
    <mergeCell ref="A65:B65"/>
    <mergeCell ref="C65:F65"/>
    <mergeCell ref="A33:AU33"/>
    <mergeCell ref="A34:AU34"/>
    <mergeCell ref="A35:AU35"/>
    <mergeCell ref="A40:B40"/>
    <mergeCell ref="C40:F40"/>
    <mergeCell ref="A43:AU43"/>
    <mergeCell ref="A28:B28"/>
    <mergeCell ref="C28:F28"/>
    <mergeCell ref="A29:AU29"/>
    <mergeCell ref="A31:B31"/>
    <mergeCell ref="C31:F31"/>
    <mergeCell ref="A32:B32"/>
    <mergeCell ref="C32:F32"/>
    <mergeCell ref="A17:B17"/>
    <mergeCell ref="C17:F17"/>
    <mergeCell ref="A18:AU18"/>
    <mergeCell ref="A25:B25"/>
    <mergeCell ref="C25:F25"/>
    <mergeCell ref="A26:AU26"/>
    <mergeCell ref="L5:L8"/>
    <mergeCell ref="E7:E8"/>
    <mergeCell ref="F7:F8"/>
    <mergeCell ref="N7:AU7"/>
    <mergeCell ref="A10:AU10"/>
    <mergeCell ref="A11:AU11"/>
    <mergeCell ref="N3:P3"/>
    <mergeCell ref="Q3:AU3"/>
    <mergeCell ref="I4:I8"/>
    <mergeCell ref="J4:L4"/>
    <mergeCell ref="N4:AU5"/>
    <mergeCell ref="C5:C8"/>
    <mergeCell ref="D5:D8"/>
    <mergeCell ref="E5:F6"/>
    <mergeCell ref="J5:J8"/>
    <mergeCell ref="K5:K8"/>
    <mergeCell ref="A1:AU1"/>
    <mergeCell ref="A2:A8"/>
    <mergeCell ref="B2:B8"/>
    <mergeCell ref="C2:F4"/>
    <mergeCell ref="G2:G8"/>
    <mergeCell ref="H2:M2"/>
    <mergeCell ref="N2:AU2"/>
    <mergeCell ref="H3:H8"/>
    <mergeCell ref="I3:L3"/>
    <mergeCell ref="M3:M8"/>
  </mergeCells>
  <printOptions/>
  <pageMargins left="1.06" right="0.3937007874015748" top="0.5511811023622047" bottom="0.3937007874015748" header="0.5118110236220472" footer="0.5118110236220472"/>
  <pageSetup fitToHeight="0" fitToWidth="1" horizontalDpi="600" verticalDpi="600" orientation="landscape" paperSize="9" scale="72" r:id="rId1"/>
  <rowBreaks count="2" manualBreakCount="2">
    <brk id="28" max="46" man="1"/>
    <brk id="56" max="4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89"/>
  <sheetViews>
    <sheetView view="pageBreakPreview" zoomScale="75" zoomScaleNormal="75" zoomScaleSheetLayoutView="75" zoomScalePageLayoutView="0" workbookViewId="0" topLeftCell="A67">
      <selection activeCell="BD77" sqref="BD77"/>
    </sheetView>
  </sheetViews>
  <sheetFormatPr defaultColWidth="9.125" defaultRowHeight="12.75"/>
  <cols>
    <col min="1" max="1" width="9.50390625" style="1" customWidth="1"/>
    <col min="2" max="2" width="41.875" style="2" customWidth="1"/>
    <col min="3" max="3" width="5.50390625" style="3" customWidth="1"/>
    <col min="4" max="4" width="5.875" style="4" customWidth="1"/>
    <col min="5" max="5" width="5.375" style="4" customWidth="1"/>
    <col min="6" max="6" width="5.125" style="3" customWidth="1"/>
    <col min="7" max="7" width="7.375" style="3" customWidth="1"/>
    <col min="8" max="8" width="9.375" style="3" customWidth="1"/>
    <col min="9" max="9" width="9.375" style="2" customWidth="1"/>
    <col min="10" max="10" width="8.375" style="2" customWidth="1"/>
    <col min="11" max="11" width="10.50390625" style="2" customWidth="1"/>
    <col min="12" max="12" width="8.50390625" style="2" customWidth="1"/>
    <col min="13" max="13" width="9.875" style="2" customWidth="1"/>
    <col min="14" max="14" width="9.625" style="2" customWidth="1"/>
    <col min="15" max="15" width="7.50390625" style="2" customWidth="1"/>
    <col min="16" max="16" width="7.125" style="2" customWidth="1"/>
    <col min="17" max="17" width="10.50390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9.125" style="5" customWidth="1"/>
    <col min="48" max="48" width="11.625" style="2" customWidth="1"/>
    <col min="49" max="16384" width="9.125" style="2" customWidth="1"/>
  </cols>
  <sheetData>
    <row r="1" spans="1:47" s="6" customFormat="1" ht="18" thickBot="1">
      <c r="A1" s="1380" t="s">
        <v>316</v>
      </c>
      <c r="B1" s="1381"/>
      <c r="C1" s="1382"/>
      <c r="D1" s="1382"/>
      <c r="E1" s="1382"/>
      <c r="F1" s="1382"/>
      <c r="G1" s="1381"/>
      <c r="H1" s="1381"/>
      <c r="I1" s="1381"/>
      <c r="J1" s="1381"/>
      <c r="K1" s="1381"/>
      <c r="L1" s="1381"/>
      <c r="M1" s="1381"/>
      <c r="N1" s="1382"/>
      <c r="O1" s="1382"/>
      <c r="P1" s="1382"/>
      <c r="Q1" s="1382"/>
      <c r="R1" s="1382"/>
      <c r="S1" s="1382"/>
      <c r="T1" s="1382"/>
      <c r="U1" s="1382"/>
      <c r="V1" s="1382"/>
      <c r="W1" s="1382"/>
      <c r="X1" s="1382"/>
      <c r="Y1" s="1382"/>
      <c r="Z1" s="1382"/>
      <c r="AA1" s="1382"/>
      <c r="AB1" s="1382"/>
      <c r="AC1" s="1382"/>
      <c r="AD1" s="1382"/>
      <c r="AE1" s="1382"/>
      <c r="AF1" s="1382"/>
      <c r="AG1" s="1382"/>
      <c r="AH1" s="1382"/>
      <c r="AI1" s="1382"/>
      <c r="AJ1" s="1382"/>
      <c r="AK1" s="1382"/>
      <c r="AL1" s="1382"/>
      <c r="AM1" s="1382"/>
      <c r="AN1" s="1382"/>
      <c r="AO1" s="1382"/>
      <c r="AP1" s="1382"/>
      <c r="AQ1" s="1382"/>
      <c r="AR1" s="1382"/>
      <c r="AS1" s="1382"/>
      <c r="AT1" s="1382"/>
      <c r="AU1" s="1383"/>
    </row>
    <row r="2" spans="1:47" s="6" customFormat="1" ht="33" customHeight="1" thickBot="1">
      <c r="A2" s="1384" t="s">
        <v>1</v>
      </c>
      <c r="B2" s="1385" t="s">
        <v>2</v>
      </c>
      <c r="C2" s="1386" t="s">
        <v>3</v>
      </c>
      <c r="D2" s="1387"/>
      <c r="E2" s="1387"/>
      <c r="F2" s="1388"/>
      <c r="G2" s="1164" t="s">
        <v>4</v>
      </c>
      <c r="H2" s="1162" t="s">
        <v>5</v>
      </c>
      <c r="I2" s="1162"/>
      <c r="J2" s="1162"/>
      <c r="K2" s="1162"/>
      <c r="L2" s="1162"/>
      <c r="M2" s="1385"/>
      <c r="N2" s="1398" t="s">
        <v>6</v>
      </c>
      <c r="O2" s="1399"/>
      <c r="P2" s="1399"/>
      <c r="Q2" s="1399"/>
      <c r="R2" s="1399"/>
      <c r="S2" s="1399"/>
      <c r="T2" s="1399"/>
      <c r="U2" s="1399"/>
      <c r="V2" s="1399"/>
      <c r="W2" s="1399"/>
      <c r="X2" s="1399"/>
      <c r="Y2" s="1399"/>
      <c r="Z2" s="1399"/>
      <c r="AA2" s="1399"/>
      <c r="AB2" s="1399"/>
      <c r="AC2" s="1399"/>
      <c r="AD2" s="1399"/>
      <c r="AE2" s="1399"/>
      <c r="AF2" s="1399"/>
      <c r="AG2" s="1399"/>
      <c r="AH2" s="1399"/>
      <c r="AI2" s="1399"/>
      <c r="AJ2" s="1399"/>
      <c r="AK2" s="1399"/>
      <c r="AL2" s="1399"/>
      <c r="AM2" s="1399"/>
      <c r="AN2" s="1399"/>
      <c r="AO2" s="1399"/>
      <c r="AP2" s="1399"/>
      <c r="AQ2" s="1399"/>
      <c r="AR2" s="1399"/>
      <c r="AS2" s="1399"/>
      <c r="AT2" s="1399"/>
      <c r="AU2" s="1400"/>
    </row>
    <row r="3" spans="1:47" s="6" customFormat="1" ht="17.25" customHeight="1" thickBot="1">
      <c r="A3" s="1384"/>
      <c r="B3" s="1385"/>
      <c r="C3" s="1389"/>
      <c r="D3" s="1163"/>
      <c r="E3" s="1163"/>
      <c r="F3" s="1390"/>
      <c r="G3" s="1164"/>
      <c r="H3" s="1157" t="s">
        <v>7</v>
      </c>
      <c r="I3" s="1158" t="s">
        <v>8</v>
      </c>
      <c r="J3" s="1158"/>
      <c r="K3" s="1158"/>
      <c r="L3" s="1158"/>
      <c r="M3" s="1159" t="s">
        <v>9</v>
      </c>
      <c r="N3" s="1401" t="s">
        <v>10</v>
      </c>
      <c r="O3" s="1402"/>
      <c r="P3" s="1403"/>
      <c r="Q3" s="1404" t="s">
        <v>11</v>
      </c>
      <c r="R3" s="1405"/>
      <c r="S3" s="1405"/>
      <c r="T3" s="1405"/>
      <c r="U3" s="1405"/>
      <c r="V3" s="1405"/>
      <c r="W3" s="1405"/>
      <c r="X3" s="1405"/>
      <c r="Y3" s="1405"/>
      <c r="Z3" s="1405"/>
      <c r="AA3" s="1405"/>
      <c r="AB3" s="1405"/>
      <c r="AC3" s="1405"/>
      <c r="AD3" s="1405"/>
      <c r="AE3" s="1405"/>
      <c r="AF3" s="1405"/>
      <c r="AG3" s="1405"/>
      <c r="AH3" s="1405"/>
      <c r="AI3" s="1405"/>
      <c r="AJ3" s="1405"/>
      <c r="AK3" s="1405"/>
      <c r="AL3" s="1405"/>
      <c r="AM3" s="1405"/>
      <c r="AN3" s="1405"/>
      <c r="AO3" s="1405"/>
      <c r="AP3" s="1405"/>
      <c r="AQ3" s="1405"/>
      <c r="AR3" s="1405"/>
      <c r="AS3" s="1405"/>
      <c r="AT3" s="1405"/>
      <c r="AU3" s="1406"/>
    </row>
    <row r="4" spans="1:47" s="6" customFormat="1" ht="15.75" customHeight="1" thickBot="1">
      <c r="A4" s="1384"/>
      <c r="B4" s="1385"/>
      <c r="C4" s="1391"/>
      <c r="D4" s="1392"/>
      <c r="E4" s="1392"/>
      <c r="F4" s="1393"/>
      <c r="G4" s="1164"/>
      <c r="H4" s="1157"/>
      <c r="I4" s="1155" t="s">
        <v>12</v>
      </c>
      <c r="J4" s="1170" t="s">
        <v>13</v>
      </c>
      <c r="K4" s="1170"/>
      <c r="L4" s="1170"/>
      <c r="M4" s="1159"/>
      <c r="N4" s="1407" t="s">
        <v>14</v>
      </c>
      <c r="O4" s="1408"/>
      <c r="P4" s="1408"/>
      <c r="Q4" s="1408"/>
      <c r="R4" s="1408"/>
      <c r="S4" s="1408"/>
      <c r="T4" s="1408"/>
      <c r="U4" s="1408"/>
      <c r="V4" s="1408"/>
      <c r="W4" s="1408"/>
      <c r="X4" s="1408"/>
      <c r="Y4" s="1408"/>
      <c r="Z4" s="1408"/>
      <c r="AA4" s="1408"/>
      <c r="AB4" s="1408"/>
      <c r="AC4" s="1408"/>
      <c r="AD4" s="1408"/>
      <c r="AE4" s="1408"/>
      <c r="AF4" s="1408"/>
      <c r="AG4" s="1408"/>
      <c r="AH4" s="1408"/>
      <c r="AI4" s="1408"/>
      <c r="AJ4" s="1408"/>
      <c r="AK4" s="1408"/>
      <c r="AL4" s="1408"/>
      <c r="AM4" s="1408"/>
      <c r="AN4" s="1408"/>
      <c r="AO4" s="1408"/>
      <c r="AP4" s="1408"/>
      <c r="AQ4" s="1408"/>
      <c r="AR4" s="1408"/>
      <c r="AS4" s="1408"/>
      <c r="AT4" s="1408"/>
      <c r="AU4" s="1409"/>
    </row>
    <row r="5" spans="1:47" s="6" customFormat="1" ht="12.75" customHeight="1" thickBot="1">
      <c r="A5" s="1384"/>
      <c r="B5" s="1162"/>
      <c r="C5" s="1172" t="s">
        <v>15</v>
      </c>
      <c r="D5" s="1174" t="s">
        <v>16</v>
      </c>
      <c r="E5" s="1413" t="s">
        <v>17</v>
      </c>
      <c r="F5" s="1413"/>
      <c r="G5" s="1164"/>
      <c r="H5" s="1157"/>
      <c r="I5" s="1155"/>
      <c r="J5" s="1154" t="s">
        <v>18</v>
      </c>
      <c r="K5" s="1155" t="s">
        <v>19</v>
      </c>
      <c r="L5" s="1155" t="s">
        <v>20</v>
      </c>
      <c r="M5" s="1159"/>
      <c r="N5" s="1410"/>
      <c r="O5" s="1411"/>
      <c r="P5" s="1411"/>
      <c r="Q5" s="1411"/>
      <c r="R5" s="1411"/>
      <c r="S5" s="1411"/>
      <c r="T5" s="1411"/>
      <c r="U5" s="1411"/>
      <c r="V5" s="1411"/>
      <c r="W5" s="1411"/>
      <c r="X5" s="1411"/>
      <c r="Y5" s="1411"/>
      <c r="Z5" s="1411"/>
      <c r="AA5" s="1411"/>
      <c r="AB5" s="1411"/>
      <c r="AC5" s="1411"/>
      <c r="AD5" s="1411"/>
      <c r="AE5" s="1411"/>
      <c r="AF5" s="1411"/>
      <c r="AG5" s="1411"/>
      <c r="AH5" s="1411"/>
      <c r="AI5" s="1411"/>
      <c r="AJ5" s="1411"/>
      <c r="AK5" s="1411"/>
      <c r="AL5" s="1411"/>
      <c r="AM5" s="1411"/>
      <c r="AN5" s="1411"/>
      <c r="AO5" s="1411"/>
      <c r="AP5" s="1411"/>
      <c r="AQ5" s="1411"/>
      <c r="AR5" s="1411"/>
      <c r="AS5" s="1411"/>
      <c r="AT5" s="1411"/>
      <c r="AU5" s="1412"/>
    </row>
    <row r="6" spans="1:47" s="6" customFormat="1" ht="15.75" thickBot="1">
      <c r="A6" s="1384"/>
      <c r="B6" s="1162"/>
      <c r="C6" s="1172"/>
      <c r="D6" s="1174"/>
      <c r="E6" s="1414"/>
      <c r="F6" s="1414"/>
      <c r="G6" s="1164"/>
      <c r="H6" s="1157"/>
      <c r="I6" s="1155"/>
      <c r="J6" s="1154"/>
      <c r="K6" s="1155"/>
      <c r="L6" s="1155"/>
      <c r="M6" s="1159"/>
      <c r="N6" s="553">
        <v>1</v>
      </c>
      <c r="O6" s="554" t="s">
        <v>21</v>
      </c>
      <c r="P6" s="558" t="s">
        <v>22</v>
      </c>
      <c r="Q6" s="557">
        <v>3</v>
      </c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5"/>
      <c r="AI6" s="555"/>
      <c r="AJ6" s="555"/>
      <c r="AK6" s="555"/>
      <c r="AL6" s="555"/>
      <c r="AM6" s="555"/>
      <c r="AN6" s="555"/>
      <c r="AO6" s="555"/>
      <c r="AP6" s="555"/>
      <c r="AQ6" s="555"/>
      <c r="AR6" s="555"/>
      <c r="AS6" s="555"/>
      <c r="AT6" s="559"/>
      <c r="AU6" s="560"/>
    </row>
    <row r="7" spans="1:51" s="6" customFormat="1" ht="44.25" customHeight="1" thickBot="1">
      <c r="A7" s="1384"/>
      <c r="B7" s="1162"/>
      <c r="C7" s="1172"/>
      <c r="D7" s="1174"/>
      <c r="E7" s="1397" t="s">
        <v>23</v>
      </c>
      <c r="F7" s="1166" t="s">
        <v>24</v>
      </c>
      <c r="G7" s="1164"/>
      <c r="H7" s="1157"/>
      <c r="I7" s="1155"/>
      <c r="J7" s="1154"/>
      <c r="K7" s="1155"/>
      <c r="L7" s="1155"/>
      <c r="M7" s="1159"/>
      <c r="N7" s="1394" t="s">
        <v>25</v>
      </c>
      <c r="O7" s="1395"/>
      <c r="P7" s="1395"/>
      <c r="Q7" s="1395"/>
      <c r="R7" s="1395"/>
      <c r="S7" s="1395"/>
      <c r="T7" s="1395"/>
      <c r="U7" s="1395"/>
      <c r="V7" s="1395"/>
      <c r="W7" s="1395"/>
      <c r="X7" s="1395"/>
      <c r="Y7" s="1395"/>
      <c r="Z7" s="1395"/>
      <c r="AA7" s="1395"/>
      <c r="AB7" s="1395"/>
      <c r="AC7" s="1395"/>
      <c r="AD7" s="1395"/>
      <c r="AE7" s="1395"/>
      <c r="AF7" s="1395"/>
      <c r="AG7" s="1395"/>
      <c r="AH7" s="1395"/>
      <c r="AI7" s="1395"/>
      <c r="AJ7" s="1395"/>
      <c r="AK7" s="1395"/>
      <c r="AL7" s="1395"/>
      <c r="AM7" s="1395"/>
      <c r="AN7" s="1395"/>
      <c r="AO7" s="1395"/>
      <c r="AP7" s="1395"/>
      <c r="AQ7" s="1395"/>
      <c r="AR7" s="1395"/>
      <c r="AS7" s="1395"/>
      <c r="AT7" s="1395"/>
      <c r="AU7" s="1396"/>
      <c r="AW7" s="6" t="s">
        <v>318</v>
      </c>
      <c r="AX7" s="6" t="s">
        <v>317</v>
      </c>
      <c r="AY7" s="6" t="s">
        <v>319</v>
      </c>
    </row>
    <row r="8" spans="1:52" s="6" customFormat="1" ht="15.75" thickBot="1">
      <c r="A8" s="1384"/>
      <c r="B8" s="1162"/>
      <c r="C8" s="1172"/>
      <c r="D8" s="1174"/>
      <c r="E8" s="1397"/>
      <c r="F8" s="1166"/>
      <c r="G8" s="1164"/>
      <c r="H8" s="1157"/>
      <c r="I8" s="1155"/>
      <c r="J8" s="1154"/>
      <c r="K8" s="1155"/>
      <c r="L8" s="1155"/>
      <c r="M8" s="1159"/>
      <c r="N8" s="553">
        <v>15</v>
      </c>
      <c r="O8" s="554">
        <v>9</v>
      </c>
      <c r="P8" s="563">
        <v>9</v>
      </c>
      <c r="Q8" s="564">
        <v>15</v>
      </c>
      <c r="R8" s="565"/>
      <c r="S8" s="565"/>
      <c r="T8" s="565"/>
      <c r="U8" s="565"/>
      <c r="V8" s="565"/>
      <c r="W8" s="565"/>
      <c r="X8" s="565"/>
      <c r="Y8" s="555"/>
      <c r="Z8" s="555"/>
      <c r="AA8" s="565"/>
      <c r="AB8" s="565"/>
      <c r="AC8" s="565"/>
      <c r="AD8" s="565"/>
      <c r="AE8" s="565"/>
      <c r="AF8" s="565"/>
      <c r="AG8" s="565"/>
      <c r="AH8" s="565"/>
      <c r="AI8" s="565"/>
      <c r="AJ8" s="565"/>
      <c r="AK8" s="565"/>
      <c r="AL8" s="565"/>
      <c r="AM8" s="565"/>
      <c r="AN8" s="565"/>
      <c r="AO8" s="565"/>
      <c r="AP8" s="565"/>
      <c r="AQ8" s="565"/>
      <c r="AR8" s="565"/>
      <c r="AS8" s="565"/>
      <c r="AT8" s="565"/>
      <c r="AU8" s="556">
        <v>22</v>
      </c>
      <c r="AW8" s="6">
        <f>1+1+1+1+1</f>
        <v>5</v>
      </c>
      <c r="AY8" s="6">
        <f>1+1+1+1+1</f>
        <v>5</v>
      </c>
      <c r="AZ8" s="6">
        <f>1+1+1+1+1</f>
        <v>5</v>
      </c>
    </row>
    <row r="9" spans="1:47" s="6" customFormat="1" ht="15.75" thickBot="1">
      <c r="A9" s="545">
        <v>1</v>
      </c>
      <c r="B9" s="546">
        <v>2</v>
      </c>
      <c r="C9" s="547">
        <v>3</v>
      </c>
      <c r="D9" s="548">
        <v>4</v>
      </c>
      <c r="E9" s="548">
        <v>5</v>
      </c>
      <c r="F9" s="549">
        <v>6</v>
      </c>
      <c r="G9" s="550">
        <v>7</v>
      </c>
      <c r="H9" s="551">
        <v>8</v>
      </c>
      <c r="I9" s="548">
        <v>9</v>
      </c>
      <c r="J9" s="548">
        <v>10</v>
      </c>
      <c r="K9" s="548">
        <v>11</v>
      </c>
      <c r="L9" s="548">
        <v>12</v>
      </c>
      <c r="M9" s="552">
        <v>13</v>
      </c>
      <c r="N9" s="541">
        <v>14</v>
      </c>
      <c r="O9" s="542">
        <v>15</v>
      </c>
      <c r="P9" s="543">
        <v>16</v>
      </c>
      <c r="Q9" s="544">
        <v>17</v>
      </c>
      <c r="R9" s="540"/>
      <c r="S9" s="540"/>
      <c r="T9" s="540"/>
      <c r="U9" s="540"/>
      <c r="V9" s="540"/>
      <c r="W9" s="540"/>
      <c r="X9" s="540"/>
      <c r="Y9" s="561"/>
      <c r="Z9" s="561"/>
      <c r="AA9" s="540"/>
      <c r="AB9" s="540"/>
      <c r="AC9" s="540"/>
      <c r="AD9" s="540"/>
      <c r="AE9" s="540"/>
      <c r="AF9" s="540"/>
      <c r="AG9" s="540"/>
      <c r="AH9" s="540"/>
      <c r="AI9" s="540"/>
      <c r="AJ9" s="540"/>
      <c r="AK9" s="540"/>
      <c r="AL9" s="540"/>
      <c r="AM9" s="540"/>
      <c r="AN9" s="540"/>
      <c r="AO9" s="540"/>
      <c r="AP9" s="540"/>
      <c r="AQ9" s="540"/>
      <c r="AR9" s="540"/>
      <c r="AS9" s="540"/>
      <c r="AT9" s="540"/>
      <c r="AU9" s="562">
        <v>18</v>
      </c>
    </row>
    <row r="10" spans="1:50" s="6" customFormat="1" ht="16.5" customHeight="1" hidden="1" thickBot="1">
      <c r="A10" s="1432" t="s">
        <v>222</v>
      </c>
      <c r="B10" s="1433"/>
      <c r="C10" s="1433"/>
      <c r="D10" s="1433"/>
      <c r="E10" s="1433"/>
      <c r="F10" s="1433"/>
      <c r="G10" s="1433"/>
      <c r="H10" s="1433"/>
      <c r="I10" s="1433"/>
      <c r="J10" s="1433"/>
      <c r="K10" s="1433"/>
      <c r="L10" s="1433"/>
      <c r="M10" s="1433"/>
      <c r="N10" s="1433"/>
      <c r="O10" s="1433"/>
      <c r="P10" s="1433"/>
      <c r="Q10" s="1433"/>
      <c r="R10" s="1433"/>
      <c r="S10" s="1433"/>
      <c r="T10" s="1433"/>
      <c r="U10" s="1433"/>
      <c r="V10" s="1433"/>
      <c r="W10" s="1433"/>
      <c r="X10" s="1433"/>
      <c r="Y10" s="1433"/>
      <c r="Z10" s="1433"/>
      <c r="AA10" s="1433"/>
      <c r="AB10" s="1433"/>
      <c r="AC10" s="1433"/>
      <c r="AD10" s="1433"/>
      <c r="AE10" s="1433"/>
      <c r="AF10" s="1433"/>
      <c r="AG10" s="1433"/>
      <c r="AH10" s="1433"/>
      <c r="AI10" s="1433"/>
      <c r="AJ10" s="1433"/>
      <c r="AK10" s="1433"/>
      <c r="AL10" s="1433"/>
      <c r="AM10" s="1433"/>
      <c r="AN10" s="1433"/>
      <c r="AO10" s="1433"/>
      <c r="AP10" s="1433"/>
      <c r="AQ10" s="1433"/>
      <c r="AR10" s="1433"/>
      <c r="AS10" s="1433"/>
      <c r="AT10" s="1433"/>
      <c r="AU10" s="1434"/>
      <c r="AX10" s="6" t="s">
        <v>320</v>
      </c>
    </row>
    <row r="11" spans="1:51" s="6" customFormat="1" ht="16.5" customHeight="1" hidden="1" thickBot="1">
      <c r="A11" s="1454" t="s">
        <v>217</v>
      </c>
      <c r="B11" s="1455"/>
      <c r="C11" s="1455"/>
      <c r="D11" s="1455"/>
      <c r="E11" s="1455"/>
      <c r="F11" s="1455"/>
      <c r="G11" s="1455"/>
      <c r="H11" s="1455"/>
      <c r="I11" s="1455"/>
      <c r="J11" s="1455"/>
      <c r="K11" s="1455"/>
      <c r="L11" s="1455"/>
      <c r="M11" s="1455"/>
      <c r="N11" s="1450"/>
      <c r="O11" s="1450"/>
      <c r="P11" s="1450"/>
      <c r="Q11" s="1455"/>
      <c r="R11" s="1455"/>
      <c r="S11" s="1455"/>
      <c r="T11" s="1455"/>
      <c r="U11" s="1455"/>
      <c r="V11" s="1455"/>
      <c r="W11" s="1455"/>
      <c r="X11" s="1455"/>
      <c r="Y11" s="1455"/>
      <c r="Z11" s="1455"/>
      <c r="AA11" s="1455"/>
      <c r="AB11" s="1455"/>
      <c r="AC11" s="1455"/>
      <c r="AD11" s="1455"/>
      <c r="AE11" s="1455"/>
      <c r="AF11" s="1455"/>
      <c r="AG11" s="1455"/>
      <c r="AH11" s="1455"/>
      <c r="AI11" s="1455"/>
      <c r="AJ11" s="1455"/>
      <c r="AK11" s="1455"/>
      <c r="AL11" s="1455"/>
      <c r="AM11" s="1455"/>
      <c r="AN11" s="1455"/>
      <c r="AO11" s="1455"/>
      <c r="AP11" s="1455"/>
      <c r="AQ11" s="1455"/>
      <c r="AR11" s="1455"/>
      <c r="AS11" s="1455"/>
      <c r="AT11" s="1455"/>
      <c r="AU11" s="1456"/>
      <c r="AW11" s="6">
        <f>1+1+1+1+1+1</f>
        <v>6</v>
      </c>
      <c r="AY11" s="6">
        <f>1+1+1</f>
        <v>3</v>
      </c>
    </row>
    <row r="12" spans="1:47" s="6" customFormat="1" ht="36.75" customHeight="1" hidden="1">
      <c r="A12" s="757" t="s">
        <v>223</v>
      </c>
      <c r="B12" s="848" t="s">
        <v>58</v>
      </c>
      <c r="C12" s="760">
        <v>1</v>
      </c>
      <c r="D12" s="765"/>
      <c r="E12" s="765"/>
      <c r="F12" s="849"/>
      <c r="G12" s="850">
        <v>3</v>
      </c>
      <c r="H12" s="851">
        <f>G12*30</f>
        <v>90</v>
      </c>
      <c r="I12" s="852">
        <f>SUM(J12:L12)</f>
        <v>30</v>
      </c>
      <c r="J12" s="852">
        <v>20</v>
      </c>
      <c r="K12" s="852"/>
      <c r="L12" s="852">
        <v>10</v>
      </c>
      <c r="M12" s="853">
        <f>H12-I12</f>
        <v>60</v>
      </c>
      <c r="N12" s="1038">
        <v>2</v>
      </c>
      <c r="O12" s="855"/>
      <c r="P12" s="855"/>
      <c r="Q12" s="856"/>
      <c r="R12" s="585"/>
      <c r="S12" s="588" t="s">
        <v>59</v>
      </c>
      <c r="T12" s="585"/>
      <c r="U12" s="585"/>
      <c r="V12" s="585"/>
      <c r="W12" s="585"/>
      <c r="X12" s="585"/>
      <c r="Y12" s="585"/>
      <c r="Z12" s="585"/>
      <c r="AA12" s="585"/>
      <c r="AB12" s="585"/>
      <c r="AC12" s="585"/>
      <c r="AD12" s="585"/>
      <c r="AE12" s="585"/>
      <c r="AF12" s="585"/>
      <c r="AG12" s="585"/>
      <c r="AH12" s="585"/>
      <c r="AI12" s="585"/>
      <c r="AJ12" s="585"/>
      <c r="AK12" s="585"/>
      <c r="AL12" s="585"/>
      <c r="AM12" s="585"/>
      <c r="AN12" s="585"/>
      <c r="AO12" s="585"/>
      <c r="AP12" s="585"/>
      <c r="AQ12" s="585"/>
      <c r="AR12" s="585"/>
      <c r="AS12" s="585"/>
      <c r="AT12" s="585"/>
      <c r="AU12" s="587"/>
    </row>
    <row r="13" spans="1:47" s="6" customFormat="1" ht="27" customHeight="1" hidden="1">
      <c r="A13" s="857" t="s">
        <v>224</v>
      </c>
      <c r="B13" s="858" t="s">
        <v>218</v>
      </c>
      <c r="C13" s="859"/>
      <c r="D13" s="717">
        <v>2</v>
      </c>
      <c r="E13" s="860"/>
      <c r="F13" s="861"/>
      <c r="G13" s="862">
        <v>3</v>
      </c>
      <c r="H13" s="863">
        <f>G13*30</f>
        <v>90</v>
      </c>
      <c r="I13" s="864">
        <f>SUM(J13:L13)</f>
        <v>36</v>
      </c>
      <c r="J13" s="865">
        <v>18</v>
      </c>
      <c r="K13" s="865"/>
      <c r="L13" s="865">
        <v>18</v>
      </c>
      <c r="M13" s="866">
        <f>H13-I13</f>
        <v>54</v>
      </c>
      <c r="N13" s="867"/>
      <c r="O13" s="1049">
        <v>2</v>
      </c>
      <c r="P13" s="1049">
        <v>2</v>
      </c>
      <c r="Q13" s="869"/>
      <c r="R13" s="583"/>
      <c r="S13" s="583" t="s">
        <v>38</v>
      </c>
      <c r="T13" s="583">
        <v>1</v>
      </c>
      <c r="U13" s="583">
        <v>1</v>
      </c>
      <c r="V13" s="583"/>
      <c r="W13" s="583"/>
      <c r="X13" s="583"/>
      <c r="Y13" s="583"/>
      <c r="Z13" s="583"/>
      <c r="AA13" s="583"/>
      <c r="AB13" s="583"/>
      <c r="AC13" s="583"/>
      <c r="AD13" s="583"/>
      <c r="AE13" s="583"/>
      <c r="AF13" s="583"/>
      <c r="AG13" s="583"/>
      <c r="AH13" s="583"/>
      <c r="AI13" s="583"/>
      <c r="AJ13" s="583"/>
      <c r="AK13" s="583"/>
      <c r="AL13" s="583"/>
      <c r="AM13" s="583"/>
      <c r="AN13" s="583"/>
      <c r="AO13" s="583"/>
      <c r="AP13" s="583"/>
      <c r="AQ13" s="583"/>
      <c r="AR13" s="583"/>
      <c r="AS13" s="583"/>
      <c r="AT13" s="583"/>
      <c r="AU13" s="584"/>
    </row>
    <row r="14" spans="1:47" s="6" customFormat="1" ht="30.75" customHeight="1" hidden="1">
      <c r="A14" s="594" t="s">
        <v>225</v>
      </c>
      <c r="B14" s="870" t="s">
        <v>33</v>
      </c>
      <c r="C14" s="775"/>
      <c r="D14" s="871"/>
      <c r="E14" s="871"/>
      <c r="F14" s="872"/>
      <c r="G14" s="873">
        <f aca="true" t="shared" si="0" ref="G14:M14">SUM(G15:G16)</f>
        <v>3.5</v>
      </c>
      <c r="H14" s="874">
        <f t="shared" si="0"/>
        <v>105</v>
      </c>
      <c r="I14" s="875">
        <f t="shared" si="0"/>
        <v>66</v>
      </c>
      <c r="J14" s="875">
        <f t="shared" si="0"/>
        <v>0</v>
      </c>
      <c r="K14" s="875">
        <f t="shared" si="0"/>
        <v>0</v>
      </c>
      <c r="L14" s="875">
        <f t="shared" si="0"/>
        <v>66</v>
      </c>
      <c r="M14" s="876">
        <f t="shared" si="0"/>
        <v>39</v>
      </c>
      <c r="N14" s="877"/>
      <c r="O14" s="878"/>
      <c r="P14" s="878"/>
      <c r="Q14" s="592"/>
      <c r="R14" s="583"/>
      <c r="S14" s="583" t="s">
        <v>34</v>
      </c>
      <c r="T14" s="583"/>
      <c r="U14" s="583"/>
      <c r="V14" s="583"/>
      <c r="W14" s="583"/>
      <c r="X14" s="583"/>
      <c r="Y14" s="583"/>
      <c r="Z14" s="583"/>
      <c r="AA14" s="583"/>
      <c r="AB14" s="583"/>
      <c r="AC14" s="583"/>
      <c r="AD14" s="583"/>
      <c r="AE14" s="583"/>
      <c r="AF14" s="583"/>
      <c r="AG14" s="583"/>
      <c r="AH14" s="583"/>
      <c r="AI14" s="583"/>
      <c r="AJ14" s="583"/>
      <c r="AK14" s="583"/>
      <c r="AL14" s="583"/>
      <c r="AM14" s="583"/>
      <c r="AN14" s="583"/>
      <c r="AO14" s="583"/>
      <c r="AP14" s="583"/>
      <c r="AQ14" s="583"/>
      <c r="AR14" s="583"/>
      <c r="AS14" s="583"/>
      <c r="AT14" s="583"/>
      <c r="AU14" s="584"/>
    </row>
    <row r="15" spans="1:47" s="6" customFormat="1" ht="33" customHeight="1" hidden="1">
      <c r="A15" s="594" t="s">
        <v>226</v>
      </c>
      <c r="B15" s="795" t="s">
        <v>33</v>
      </c>
      <c r="C15" s="643"/>
      <c r="D15" s="631">
        <v>1</v>
      </c>
      <c r="E15" s="631"/>
      <c r="F15" s="633"/>
      <c r="G15" s="796">
        <v>1.5</v>
      </c>
      <c r="H15" s="797">
        <f>G15*30</f>
        <v>45</v>
      </c>
      <c r="I15" s="798">
        <f>J15+K15+L15</f>
        <v>30</v>
      </c>
      <c r="J15" s="799"/>
      <c r="K15" s="799"/>
      <c r="L15" s="799">
        <v>30</v>
      </c>
      <c r="M15" s="697">
        <f>H15-I15</f>
        <v>15</v>
      </c>
      <c r="N15" s="1039">
        <v>2</v>
      </c>
      <c r="O15" s="644"/>
      <c r="P15" s="633"/>
      <c r="Q15" s="592"/>
      <c r="R15" s="583"/>
      <c r="S15" s="583" t="s">
        <v>36</v>
      </c>
      <c r="T15" s="583"/>
      <c r="U15" s="583"/>
      <c r="V15" s="583">
        <v>1</v>
      </c>
      <c r="W15" s="583"/>
      <c r="X15" s="583"/>
      <c r="Y15" s="583"/>
      <c r="Z15" s="583"/>
      <c r="AA15" s="583"/>
      <c r="AB15" s="583"/>
      <c r="AC15" s="583"/>
      <c r="AD15" s="583"/>
      <c r="AE15" s="583"/>
      <c r="AF15" s="583"/>
      <c r="AG15" s="583"/>
      <c r="AH15" s="583"/>
      <c r="AI15" s="583"/>
      <c r="AJ15" s="583"/>
      <c r="AK15" s="583"/>
      <c r="AL15" s="583"/>
      <c r="AM15" s="583"/>
      <c r="AN15" s="583"/>
      <c r="AO15" s="583"/>
      <c r="AP15" s="583"/>
      <c r="AQ15" s="583"/>
      <c r="AR15" s="583"/>
      <c r="AS15" s="583"/>
      <c r="AT15" s="583"/>
      <c r="AU15" s="584"/>
    </row>
    <row r="16" spans="1:47" s="6" customFormat="1" ht="32.25" customHeight="1" hidden="1" thickBot="1">
      <c r="A16" s="594" t="s">
        <v>227</v>
      </c>
      <c r="B16" s="800" t="s">
        <v>33</v>
      </c>
      <c r="C16" s="801">
        <v>2</v>
      </c>
      <c r="D16" s="802"/>
      <c r="E16" s="802"/>
      <c r="F16" s="803"/>
      <c r="G16" s="804">
        <v>2</v>
      </c>
      <c r="H16" s="805">
        <f>G16*30</f>
        <v>60</v>
      </c>
      <c r="I16" s="806">
        <f>J16+K16+L16</f>
        <v>36</v>
      </c>
      <c r="J16" s="807"/>
      <c r="K16" s="807"/>
      <c r="L16" s="807">
        <v>36</v>
      </c>
      <c r="M16" s="808">
        <f>H16-I16</f>
        <v>24</v>
      </c>
      <c r="N16" s="801"/>
      <c r="O16" s="1050">
        <v>2</v>
      </c>
      <c r="P16" s="1051">
        <v>2</v>
      </c>
      <c r="Q16" s="592"/>
      <c r="R16" s="583"/>
      <c r="S16" s="583" t="s">
        <v>38</v>
      </c>
      <c r="T16" s="583">
        <v>1</v>
      </c>
      <c r="U16" s="583"/>
      <c r="V16" s="583"/>
      <c r="W16" s="583"/>
      <c r="X16" s="583"/>
      <c r="Y16" s="583"/>
      <c r="Z16" s="583"/>
      <c r="AA16" s="583"/>
      <c r="AB16" s="583"/>
      <c r="AC16" s="583"/>
      <c r="AD16" s="583"/>
      <c r="AE16" s="583"/>
      <c r="AF16" s="583"/>
      <c r="AG16" s="583"/>
      <c r="AH16" s="583"/>
      <c r="AI16" s="583"/>
      <c r="AJ16" s="583"/>
      <c r="AK16" s="583"/>
      <c r="AL16" s="583"/>
      <c r="AM16" s="583"/>
      <c r="AN16" s="583"/>
      <c r="AO16" s="583"/>
      <c r="AP16" s="583"/>
      <c r="AQ16" s="583"/>
      <c r="AR16" s="583"/>
      <c r="AS16" s="583"/>
      <c r="AT16" s="583"/>
      <c r="AU16" s="584"/>
    </row>
    <row r="17" spans="1:47" s="6" customFormat="1" ht="21.75" customHeight="1" hidden="1" thickBot="1">
      <c r="A17" s="1415" t="s">
        <v>228</v>
      </c>
      <c r="B17" s="1416"/>
      <c r="C17" s="1442"/>
      <c r="D17" s="1443"/>
      <c r="E17" s="1443"/>
      <c r="F17" s="1444"/>
      <c r="G17" s="810">
        <f aca="true" t="shared" si="1" ref="G17:M17">G12+G13+G14</f>
        <v>9.5</v>
      </c>
      <c r="H17" s="811">
        <f t="shared" si="1"/>
        <v>285</v>
      </c>
      <c r="I17" s="811">
        <f t="shared" si="1"/>
        <v>132</v>
      </c>
      <c r="J17" s="811">
        <f t="shared" si="1"/>
        <v>38</v>
      </c>
      <c r="K17" s="811">
        <f t="shared" si="1"/>
        <v>0</v>
      </c>
      <c r="L17" s="811">
        <f t="shared" si="1"/>
        <v>94</v>
      </c>
      <c r="M17" s="812">
        <f t="shared" si="1"/>
        <v>153</v>
      </c>
      <c r="N17" s="813"/>
      <c r="O17" s="736"/>
      <c r="P17" s="814"/>
      <c r="Q17" s="735"/>
      <c r="R17" s="736">
        <f aca="true" t="shared" si="2" ref="R17:AT17">SUM(R12:R16)</f>
        <v>0</v>
      </c>
      <c r="S17" s="736">
        <f t="shared" si="2"/>
        <v>0</v>
      </c>
      <c r="T17" s="736">
        <f t="shared" si="2"/>
        <v>2</v>
      </c>
      <c r="U17" s="736">
        <f t="shared" si="2"/>
        <v>1</v>
      </c>
      <c r="V17" s="736">
        <f t="shared" si="2"/>
        <v>1</v>
      </c>
      <c r="W17" s="736">
        <f t="shared" si="2"/>
        <v>0</v>
      </c>
      <c r="X17" s="736">
        <f t="shared" si="2"/>
        <v>0</v>
      </c>
      <c r="Y17" s="736">
        <f t="shared" si="2"/>
        <v>0</v>
      </c>
      <c r="Z17" s="736">
        <f t="shared" si="2"/>
        <v>0</v>
      </c>
      <c r="AA17" s="736">
        <f t="shared" si="2"/>
        <v>0</v>
      </c>
      <c r="AB17" s="736">
        <f t="shared" si="2"/>
        <v>0</v>
      </c>
      <c r="AC17" s="736">
        <f t="shared" si="2"/>
        <v>0</v>
      </c>
      <c r="AD17" s="736">
        <f t="shared" si="2"/>
        <v>0</v>
      </c>
      <c r="AE17" s="736">
        <f t="shared" si="2"/>
        <v>0</v>
      </c>
      <c r="AF17" s="736">
        <f t="shared" si="2"/>
        <v>0</v>
      </c>
      <c r="AG17" s="736">
        <f t="shared" si="2"/>
        <v>0</v>
      </c>
      <c r="AH17" s="736">
        <f t="shared" si="2"/>
        <v>0</v>
      </c>
      <c r="AI17" s="736">
        <f t="shared" si="2"/>
        <v>0</v>
      </c>
      <c r="AJ17" s="736">
        <f t="shared" si="2"/>
        <v>0</v>
      </c>
      <c r="AK17" s="736">
        <f t="shared" si="2"/>
        <v>0</v>
      </c>
      <c r="AL17" s="736">
        <f t="shared" si="2"/>
        <v>0</v>
      </c>
      <c r="AM17" s="736">
        <f t="shared" si="2"/>
        <v>0</v>
      </c>
      <c r="AN17" s="736">
        <f t="shared" si="2"/>
        <v>0</v>
      </c>
      <c r="AO17" s="736">
        <f t="shared" si="2"/>
        <v>0</v>
      </c>
      <c r="AP17" s="736">
        <f t="shared" si="2"/>
        <v>0</v>
      </c>
      <c r="AQ17" s="736">
        <f t="shared" si="2"/>
        <v>0</v>
      </c>
      <c r="AR17" s="736">
        <f t="shared" si="2"/>
        <v>0</v>
      </c>
      <c r="AS17" s="736">
        <f t="shared" si="2"/>
        <v>0</v>
      </c>
      <c r="AT17" s="736">
        <f t="shared" si="2"/>
        <v>0</v>
      </c>
      <c r="AU17" s="814"/>
    </row>
    <row r="18" spans="1:47" s="6" customFormat="1" ht="21.75" customHeight="1" hidden="1" thickBot="1">
      <c r="A18" s="1464" t="s">
        <v>219</v>
      </c>
      <c r="B18" s="1465"/>
      <c r="C18" s="1465"/>
      <c r="D18" s="1465"/>
      <c r="E18" s="1465"/>
      <c r="F18" s="1465"/>
      <c r="G18" s="1465"/>
      <c r="H18" s="1476"/>
      <c r="I18" s="1476"/>
      <c r="J18" s="1476"/>
      <c r="K18" s="1476"/>
      <c r="L18" s="1476"/>
      <c r="M18" s="1476"/>
      <c r="N18" s="1476"/>
      <c r="O18" s="1476"/>
      <c r="P18" s="1476"/>
      <c r="Q18" s="1465"/>
      <c r="R18" s="1465"/>
      <c r="S18" s="1465"/>
      <c r="T18" s="1465"/>
      <c r="U18" s="1465"/>
      <c r="V18" s="1465"/>
      <c r="W18" s="1465"/>
      <c r="X18" s="1465"/>
      <c r="Y18" s="1465"/>
      <c r="Z18" s="1465"/>
      <c r="AA18" s="1465"/>
      <c r="AB18" s="1465"/>
      <c r="AC18" s="1465"/>
      <c r="AD18" s="1465"/>
      <c r="AE18" s="1465"/>
      <c r="AF18" s="1465"/>
      <c r="AG18" s="1465"/>
      <c r="AH18" s="1465"/>
      <c r="AI18" s="1465"/>
      <c r="AJ18" s="1465"/>
      <c r="AK18" s="1465"/>
      <c r="AL18" s="1465"/>
      <c r="AM18" s="1465"/>
      <c r="AN18" s="1465"/>
      <c r="AO18" s="1465"/>
      <c r="AP18" s="1465"/>
      <c r="AQ18" s="1465"/>
      <c r="AR18" s="1465"/>
      <c r="AS18" s="1465"/>
      <c r="AT18" s="1465"/>
      <c r="AU18" s="1466"/>
    </row>
    <row r="19" spans="1:54" s="6" customFormat="1" ht="36" customHeight="1" hidden="1">
      <c r="A19" s="757" t="s">
        <v>240</v>
      </c>
      <c r="B19" s="815" t="s">
        <v>238</v>
      </c>
      <c r="C19" s="715"/>
      <c r="D19" s="716">
        <v>1</v>
      </c>
      <c r="E19" s="716"/>
      <c r="F19" s="656"/>
      <c r="G19" s="816">
        <v>4</v>
      </c>
      <c r="H19" s="817">
        <f>G19*30</f>
        <v>120</v>
      </c>
      <c r="I19" s="818">
        <f>SUM(J19:L19)</f>
        <v>45</v>
      </c>
      <c r="J19" s="819">
        <v>30</v>
      </c>
      <c r="K19" s="819"/>
      <c r="L19" s="819">
        <v>15</v>
      </c>
      <c r="M19" s="820">
        <f aca="true" t="shared" si="3" ref="M19:M24">H19-I19</f>
        <v>75</v>
      </c>
      <c r="N19" s="1040">
        <v>3</v>
      </c>
      <c r="O19" s="822"/>
      <c r="P19" s="823"/>
      <c r="Q19" s="760"/>
      <c r="R19" s="585"/>
      <c r="S19" s="588" t="s">
        <v>56</v>
      </c>
      <c r="T19" s="585"/>
      <c r="U19" s="585"/>
      <c r="V19" s="585"/>
      <c r="W19" s="585"/>
      <c r="X19" s="585"/>
      <c r="Y19" s="585"/>
      <c r="Z19" s="585"/>
      <c r="AA19" s="585"/>
      <c r="AB19" s="585"/>
      <c r="AC19" s="585"/>
      <c r="AD19" s="585"/>
      <c r="AE19" s="585"/>
      <c r="AF19" s="585"/>
      <c r="AG19" s="585"/>
      <c r="AH19" s="585"/>
      <c r="AI19" s="585"/>
      <c r="AJ19" s="585"/>
      <c r="AK19" s="585"/>
      <c r="AL19" s="585"/>
      <c r="AM19" s="585"/>
      <c r="AN19" s="585"/>
      <c r="AO19" s="585"/>
      <c r="AP19" s="585"/>
      <c r="AQ19" s="585"/>
      <c r="AR19" s="585"/>
      <c r="AS19" s="585"/>
      <c r="AT19" s="585"/>
      <c r="AU19" s="587"/>
      <c r="AV19" s="628">
        <f aca="true" t="shared" si="4" ref="AV19:AV24">I19/H19</f>
        <v>0.375</v>
      </c>
      <c r="AX19" s="6" t="s">
        <v>304</v>
      </c>
      <c r="BA19" s="6" t="s">
        <v>307</v>
      </c>
      <c r="BB19" s="6" t="s">
        <v>301</v>
      </c>
    </row>
    <row r="20" spans="1:48" s="625" customFormat="1" ht="35.25" customHeight="1" hidden="1">
      <c r="A20" s="594" t="s">
        <v>243</v>
      </c>
      <c r="B20" s="791" t="s">
        <v>259</v>
      </c>
      <c r="C20" s="827">
        <v>1</v>
      </c>
      <c r="D20" s="772"/>
      <c r="E20" s="595"/>
      <c r="F20" s="828"/>
      <c r="G20" s="759">
        <v>3</v>
      </c>
      <c r="H20" s="766">
        <f aca="true" t="shared" si="5" ref="H20:H25">G20*30</f>
        <v>90</v>
      </c>
      <c r="I20" s="826">
        <f>SUM(J20:L20)</f>
        <v>30</v>
      </c>
      <c r="J20" s="595">
        <v>15</v>
      </c>
      <c r="K20" s="595"/>
      <c r="L20" s="595">
        <v>15</v>
      </c>
      <c r="M20" s="771">
        <f t="shared" si="3"/>
        <v>60</v>
      </c>
      <c r="N20" s="1041">
        <v>2</v>
      </c>
      <c r="O20" s="591"/>
      <c r="P20" s="593"/>
      <c r="Q20" s="652"/>
      <c r="R20" s="6"/>
      <c r="S20" s="583"/>
      <c r="T20" s="583" t="s">
        <v>80</v>
      </c>
      <c r="U20" s="583" t="s">
        <v>81</v>
      </c>
      <c r="V20" s="583" t="s">
        <v>82</v>
      </c>
      <c r="W20" s="6"/>
      <c r="X20" s="6"/>
      <c r="Y20" s="583"/>
      <c r="Z20" s="583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584"/>
      <c r="AV20" s="628">
        <f t="shared" si="4"/>
        <v>0.3333333333333333</v>
      </c>
    </row>
    <row r="21" spans="1:48" s="625" customFormat="1" ht="36" customHeight="1" hidden="1">
      <c r="A21" s="683" t="s">
        <v>244</v>
      </c>
      <c r="B21" s="829" t="s">
        <v>220</v>
      </c>
      <c r="C21" s="830"/>
      <c r="D21" s="831">
        <v>2</v>
      </c>
      <c r="E21" s="832"/>
      <c r="F21" s="833"/>
      <c r="G21" s="1015">
        <v>3</v>
      </c>
      <c r="H21" s="1016">
        <f t="shared" si="5"/>
        <v>90</v>
      </c>
      <c r="I21" s="1017">
        <f>SUM(J21:L21)</f>
        <v>36</v>
      </c>
      <c r="J21" s="1018">
        <v>18</v>
      </c>
      <c r="K21" s="1019"/>
      <c r="L21" s="1018">
        <v>18</v>
      </c>
      <c r="M21" s="1020">
        <f t="shared" si="3"/>
        <v>54</v>
      </c>
      <c r="N21" s="1021"/>
      <c r="O21" s="1052">
        <v>2</v>
      </c>
      <c r="P21" s="1053">
        <v>2</v>
      </c>
      <c r="Q21" s="836"/>
      <c r="R21" s="586"/>
      <c r="S21" s="586"/>
      <c r="T21" s="586"/>
      <c r="U21" s="586"/>
      <c r="V21" s="586"/>
      <c r="W21" s="586"/>
      <c r="X21" s="586"/>
      <c r="Y21" s="586"/>
      <c r="Z21" s="586"/>
      <c r="AA21" s="586"/>
      <c r="AB21" s="586"/>
      <c r="AC21" s="586"/>
      <c r="AD21" s="586"/>
      <c r="AE21" s="586"/>
      <c r="AF21" s="586"/>
      <c r="AG21" s="586"/>
      <c r="AH21" s="586"/>
      <c r="AI21" s="586"/>
      <c r="AJ21" s="586"/>
      <c r="AK21" s="586"/>
      <c r="AL21" s="586"/>
      <c r="AM21" s="586"/>
      <c r="AN21" s="586"/>
      <c r="AO21" s="586"/>
      <c r="AP21" s="586"/>
      <c r="AQ21" s="586"/>
      <c r="AR21" s="586"/>
      <c r="AS21" s="586"/>
      <c r="AT21" s="586"/>
      <c r="AU21" s="589"/>
      <c r="AV21" s="628">
        <f t="shared" si="4"/>
        <v>0.4</v>
      </c>
    </row>
    <row r="22" spans="1:50" s="625" customFormat="1" ht="27" customHeight="1" hidden="1">
      <c r="A22" s="837" t="s">
        <v>273</v>
      </c>
      <c r="B22" s="779" t="s">
        <v>295</v>
      </c>
      <c r="C22" s="793">
        <v>1</v>
      </c>
      <c r="D22" s="717"/>
      <c r="E22" s="793"/>
      <c r="F22" s="794"/>
      <c r="G22" s="1022">
        <v>4.5</v>
      </c>
      <c r="H22" s="1016">
        <f t="shared" si="5"/>
        <v>135</v>
      </c>
      <c r="I22" s="1023">
        <f>J22+K22+L22</f>
        <v>45</v>
      </c>
      <c r="J22" s="1018">
        <v>30</v>
      </c>
      <c r="K22" s="1019"/>
      <c r="L22" s="1018">
        <v>15</v>
      </c>
      <c r="M22" s="1020">
        <f t="shared" si="3"/>
        <v>90</v>
      </c>
      <c r="N22" s="1042">
        <v>3</v>
      </c>
      <c r="O22" s="834"/>
      <c r="P22" s="835"/>
      <c r="Q22" s="838"/>
      <c r="R22" s="586"/>
      <c r="S22" s="586"/>
      <c r="T22" s="586"/>
      <c r="U22" s="586"/>
      <c r="V22" s="586"/>
      <c r="W22" s="586"/>
      <c r="X22" s="586"/>
      <c r="Y22" s="586"/>
      <c r="Z22" s="586"/>
      <c r="AA22" s="586"/>
      <c r="AB22" s="586"/>
      <c r="AC22" s="586"/>
      <c r="AD22" s="586"/>
      <c r="AE22" s="586"/>
      <c r="AF22" s="586"/>
      <c r="AG22" s="586"/>
      <c r="AH22" s="586"/>
      <c r="AI22" s="586"/>
      <c r="AJ22" s="586"/>
      <c r="AK22" s="586"/>
      <c r="AL22" s="586"/>
      <c r="AM22" s="586"/>
      <c r="AN22" s="586"/>
      <c r="AO22" s="586"/>
      <c r="AP22" s="586"/>
      <c r="AQ22" s="586"/>
      <c r="AR22" s="586"/>
      <c r="AS22" s="586"/>
      <c r="AT22" s="586"/>
      <c r="AU22" s="589"/>
      <c r="AV22" s="628">
        <f t="shared" si="4"/>
        <v>0.3333333333333333</v>
      </c>
      <c r="AX22" s="625" t="s">
        <v>304</v>
      </c>
    </row>
    <row r="23" spans="1:50" s="625" customFormat="1" ht="36" customHeight="1" hidden="1">
      <c r="A23" s="683" t="s">
        <v>274</v>
      </c>
      <c r="B23" s="791" t="s">
        <v>264</v>
      </c>
      <c r="C23" s="792">
        <v>2</v>
      </c>
      <c r="D23" s="717"/>
      <c r="E23" s="793"/>
      <c r="F23" s="794"/>
      <c r="G23" s="1015">
        <v>5</v>
      </c>
      <c r="H23" s="1016">
        <f t="shared" si="5"/>
        <v>150</v>
      </c>
      <c r="I23" s="1017">
        <f>SUM(J23:L23)</f>
        <v>54</v>
      </c>
      <c r="J23" s="1018">
        <v>36</v>
      </c>
      <c r="K23" s="1019">
        <v>18</v>
      </c>
      <c r="L23" s="1018"/>
      <c r="M23" s="1020">
        <f t="shared" si="3"/>
        <v>96</v>
      </c>
      <c r="N23" s="1021"/>
      <c r="O23" s="1052">
        <v>3</v>
      </c>
      <c r="P23" s="1053">
        <v>3</v>
      </c>
      <c r="Q23" s="836"/>
      <c r="R23" s="583"/>
      <c r="S23" s="583"/>
      <c r="T23" s="583"/>
      <c r="U23" s="583"/>
      <c r="V23" s="583"/>
      <c r="W23" s="583"/>
      <c r="X23" s="583"/>
      <c r="Y23" s="583"/>
      <c r="Z23" s="583"/>
      <c r="AA23" s="583"/>
      <c r="AB23" s="583"/>
      <c r="AC23" s="583"/>
      <c r="AD23" s="583"/>
      <c r="AE23" s="583"/>
      <c r="AF23" s="583"/>
      <c r="AG23" s="583"/>
      <c r="AH23" s="583"/>
      <c r="AI23" s="583"/>
      <c r="AJ23" s="583"/>
      <c r="AK23" s="583"/>
      <c r="AL23" s="583"/>
      <c r="AM23" s="583"/>
      <c r="AN23" s="583"/>
      <c r="AO23" s="583"/>
      <c r="AP23" s="583"/>
      <c r="AQ23" s="583"/>
      <c r="AR23" s="583"/>
      <c r="AS23" s="583"/>
      <c r="AT23" s="583"/>
      <c r="AU23" s="584"/>
      <c r="AV23" s="978">
        <f t="shared" si="4"/>
        <v>0.36</v>
      </c>
      <c r="AX23" s="625" t="s">
        <v>305</v>
      </c>
    </row>
    <row r="24" spans="1:50" s="625" customFormat="1" ht="36" customHeight="1" hidden="1" thickBot="1">
      <c r="A24" s="714" t="s">
        <v>284</v>
      </c>
      <c r="B24" s="839" t="s">
        <v>265</v>
      </c>
      <c r="C24" s="840">
        <v>1</v>
      </c>
      <c r="D24" s="841"/>
      <c r="E24" s="842"/>
      <c r="F24" s="843"/>
      <c r="G24" s="1024">
        <v>4.5</v>
      </c>
      <c r="H24" s="1025">
        <f t="shared" si="5"/>
        <v>135</v>
      </c>
      <c r="I24" s="1026">
        <f>SUM(J24:L24)</f>
        <v>45</v>
      </c>
      <c r="J24" s="1027">
        <v>30</v>
      </c>
      <c r="K24" s="1028"/>
      <c r="L24" s="1027">
        <v>15</v>
      </c>
      <c r="M24" s="1029">
        <f t="shared" si="3"/>
        <v>90</v>
      </c>
      <c r="N24" s="1043">
        <v>3</v>
      </c>
      <c r="O24" s="844"/>
      <c r="P24" s="845"/>
      <c r="Q24" s="846"/>
      <c r="R24" s="666"/>
      <c r="S24" s="666"/>
      <c r="T24" s="666"/>
      <c r="U24" s="666"/>
      <c r="V24" s="666"/>
      <c r="W24" s="666"/>
      <c r="X24" s="666"/>
      <c r="Y24" s="666"/>
      <c r="Z24" s="666"/>
      <c r="AA24" s="666"/>
      <c r="AB24" s="666"/>
      <c r="AC24" s="666"/>
      <c r="AD24" s="666"/>
      <c r="AE24" s="666"/>
      <c r="AF24" s="666"/>
      <c r="AG24" s="666"/>
      <c r="AH24" s="666"/>
      <c r="AI24" s="666"/>
      <c r="AJ24" s="666"/>
      <c r="AK24" s="666"/>
      <c r="AL24" s="666"/>
      <c r="AM24" s="666"/>
      <c r="AN24" s="666"/>
      <c r="AO24" s="666"/>
      <c r="AP24" s="666"/>
      <c r="AQ24" s="666"/>
      <c r="AR24" s="666"/>
      <c r="AS24" s="666"/>
      <c r="AT24" s="666"/>
      <c r="AU24" s="667"/>
      <c r="AV24" s="628">
        <f t="shared" si="4"/>
        <v>0.3333333333333333</v>
      </c>
      <c r="AX24" s="625" t="s">
        <v>304</v>
      </c>
    </row>
    <row r="25" spans="1:47" s="6" customFormat="1" ht="21.75" customHeight="1" hidden="1" thickBot="1">
      <c r="A25" s="1452" t="s">
        <v>241</v>
      </c>
      <c r="B25" s="1453"/>
      <c r="C25" s="1440"/>
      <c r="D25" s="1441"/>
      <c r="E25" s="1441"/>
      <c r="F25" s="1441"/>
      <c r="G25" s="879">
        <f>G19+G20+G21+G23+G24+G22</f>
        <v>24</v>
      </c>
      <c r="H25" s="880">
        <f t="shared" si="5"/>
        <v>720</v>
      </c>
      <c r="I25" s="881">
        <f>I19+I20+I21+I23+I24+I22</f>
        <v>255</v>
      </c>
      <c r="J25" s="881">
        <f>J19+J20+J21+J23+J24+J22</f>
        <v>159</v>
      </c>
      <c r="K25" s="881">
        <f>K19+K20+K21+K23+K24+K22</f>
        <v>18</v>
      </c>
      <c r="L25" s="881">
        <f>L19+L20+L21+L23+L24+L22</f>
        <v>78</v>
      </c>
      <c r="M25" s="881">
        <f>M19+M20+M21+M23+M24+M22</f>
        <v>465</v>
      </c>
      <c r="N25" s="882"/>
      <c r="O25" s="882"/>
      <c r="P25" s="883"/>
      <c r="Q25" s="879"/>
      <c r="R25" s="884"/>
      <c r="S25" s="885"/>
      <c r="T25" s="885"/>
      <c r="U25" s="885"/>
      <c r="V25" s="885"/>
      <c r="W25" s="885"/>
      <c r="X25" s="885"/>
      <c r="Y25" s="885"/>
      <c r="Z25" s="885"/>
      <c r="AA25" s="885"/>
      <c r="AB25" s="885"/>
      <c r="AC25" s="885"/>
      <c r="AD25" s="885"/>
      <c r="AE25" s="885"/>
      <c r="AF25" s="885"/>
      <c r="AG25" s="885"/>
      <c r="AH25" s="885"/>
      <c r="AI25" s="885"/>
      <c r="AJ25" s="885"/>
      <c r="AK25" s="885"/>
      <c r="AL25" s="885"/>
      <c r="AM25" s="885"/>
      <c r="AN25" s="885"/>
      <c r="AO25" s="885"/>
      <c r="AP25" s="885"/>
      <c r="AQ25" s="885"/>
      <c r="AR25" s="885"/>
      <c r="AS25" s="885"/>
      <c r="AT25" s="885"/>
      <c r="AU25" s="886"/>
    </row>
    <row r="26" spans="1:47" s="6" customFormat="1" ht="18" customHeight="1" hidden="1" thickBot="1">
      <c r="A26" s="1445" t="s">
        <v>256</v>
      </c>
      <c r="B26" s="1446"/>
      <c r="C26" s="1446"/>
      <c r="D26" s="1446"/>
      <c r="E26" s="1446"/>
      <c r="F26" s="1446"/>
      <c r="G26" s="1446"/>
      <c r="H26" s="1446"/>
      <c r="I26" s="1446"/>
      <c r="J26" s="1446"/>
      <c r="K26" s="1446"/>
      <c r="L26" s="1446"/>
      <c r="M26" s="1446"/>
      <c r="N26" s="1447"/>
      <c r="O26" s="1447"/>
      <c r="P26" s="1447"/>
      <c r="Q26" s="1448"/>
      <c r="R26" s="1448"/>
      <c r="S26" s="1448"/>
      <c r="T26" s="1448"/>
      <c r="U26" s="1448"/>
      <c r="V26" s="1448"/>
      <c r="W26" s="1448"/>
      <c r="X26" s="1448"/>
      <c r="Y26" s="1448"/>
      <c r="Z26" s="1448"/>
      <c r="AA26" s="1448"/>
      <c r="AB26" s="1448"/>
      <c r="AC26" s="1448"/>
      <c r="AD26" s="1448"/>
      <c r="AE26" s="1448"/>
      <c r="AF26" s="1448"/>
      <c r="AG26" s="1448"/>
      <c r="AH26" s="1448"/>
      <c r="AI26" s="1448"/>
      <c r="AJ26" s="1448"/>
      <c r="AK26" s="1448"/>
      <c r="AL26" s="1448"/>
      <c r="AM26" s="1448"/>
      <c r="AN26" s="1448"/>
      <c r="AO26" s="1448"/>
      <c r="AP26" s="1448"/>
      <c r="AQ26" s="1448"/>
      <c r="AR26" s="1448"/>
      <c r="AS26" s="1448"/>
      <c r="AT26" s="1448"/>
      <c r="AU26" s="1449"/>
    </row>
    <row r="27" spans="1:47" s="625" customFormat="1" ht="18" customHeight="1" hidden="1" thickBot="1">
      <c r="A27" s="727" t="s">
        <v>229</v>
      </c>
      <c r="B27" s="887" t="s">
        <v>132</v>
      </c>
      <c r="C27" s="888"/>
      <c r="D27" s="841">
        <v>3</v>
      </c>
      <c r="E27" s="841"/>
      <c r="F27" s="664"/>
      <c r="G27" s="889">
        <v>6</v>
      </c>
      <c r="H27" s="890">
        <f>G27*30</f>
        <v>180</v>
      </c>
      <c r="I27" s="891"/>
      <c r="J27" s="891"/>
      <c r="K27" s="891"/>
      <c r="L27" s="891"/>
      <c r="M27" s="892">
        <f>H27-I27</f>
        <v>180</v>
      </c>
      <c r="N27" s="775"/>
      <c r="O27" s="847"/>
      <c r="P27" s="893"/>
      <c r="Q27" s="894"/>
      <c r="R27" s="895"/>
      <c r="S27" s="895"/>
      <c r="T27" s="895"/>
      <c r="U27" s="895"/>
      <c r="V27" s="895"/>
      <c r="W27" s="895"/>
      <c r="X27" s="895"/>
      <c r="Y27" s="895"/>
      <c r="Z27" s="895"/>
      <c r="AA27" s="895"/>
      <c r="AB27" s="895"/>
      <c r="AC27" s="895"/>
      <c r="AD27" s="895"/>
      <c r="AE27" s="895"/>
      <c r="AF27" s="895"/>
      <c r="AG27" s="895"/>
      <c r="AH27" s="895"/>
      <c r="AI27" s="895"/>
      <c r="AJ27" s="895"/>
      <c r="AK27" s="895"/>
      <c r="AL27" s="895"/>
      <c r="AM27" s="895"/>
      <c r="AN27" s="895"/>
      <c r="AO27" s="895"/>
      <c r="AP27" s="895"/>
      <c r="AQ27" s="895"/>
      <c r="AR27" s="895"/>
      <c r="AS27" s="895"/>
      <c r="AT27" s="895"/>
      <c r="AU27" s="896"/>
    </row>
    <row r="28" spans="1:47" s="625" customFormat="1" ht="21.75" customHeight="1" hidden="1" thickBot="1">
      <c r="A28" s="1415" t="s">
        <v>230</v>
      </c>
      <c r="B28" s="1416"/>
      <c r="C28" s="1437"/>
      <c r="D28" s="1438"/>
      <c r="E28" s="1438"/>
      <c r="F28" s="1439"/>
      <c r="G28" s="897">
        <f aca="true" t="shared" si="6" ref="G28:AT28">SUM(G27:G27)</f>
        <v>6</v>
      </c>
      <c r="H28" s="890">
        <f t="shared" si="6"/>
        <v>180</v>
      </c>
      <c r="I28" s="890">
        <f t="shared" si="6"/>
        <v>0</v>
      </c>
      <c r="J28" s="890">
        <f t="shared" si="6"/>
        <v>0</v>
      </c>
      <c r="K28" s="890">
        <f t="shared" si="6"/>
        <v>0</v>
      </c>
      <c r="L28" s="890">
        <f t="shared" si="6"/>
        <v>0</v>
      </c>
      <c r="M28" s="890">
        <f t="shared" si="6"/>
        <v>180</v>
      </c>
      <c r="N28" s="813">
        <f t="shared" si="6"/>
        <v>0</v>
      </c>
      <c r="O28" s="736">
        <f t="shared" si="6"/>
        <v>0</v>
      </c>
      <c r="P28" s="814">
        <f t="shared" si="6"/>
        <v>0</v>
      </c>
      <c r="Q28" s="879"/>
      <c r="R28" s="735">
        <f t="shared" si="6"/>
        <v>0</v>
      </c>
      <c r="S28" s="736">
        <f t="shared" si="6"/>
        <v>0</v>
      </c>
      <c r="T28" s="736">
        <f t="shared" si="6"/>
        <v>0</v>
      </c>
      <c r="U28" s="736">
        <f t="shared" si="6"/>
        <v>0</v>
      </c>
      <c r="V28" s="736">
        <f t="shared" si="6"/>
        <v>0</v>
      </c>
      <c r="W28" s="736">
        <f t="shared" si="6"/>
        <v>0</v>
      </c>
      <c r="X28" s="736">
        <f t="shared" si="6"/>
        <v>0</v>
      </c>
      <c r="Y28" s="736">
        <f t="shared" si="6"/>
        <v>0</v>
      </c>
      <c r="Z28" s="736">
        <f t="shared" si="6"/>
        <v>0</v>
      </c>
      <c r="AA28" s="736">
        <f t="shared" si="6"/>
        <v>0</v>
      </c>
      <c r="AB28" s="736">
        <f t="shared" si="6"/>
        <v>0</v>
      </c>
      <c r="AC28" s="736">
        <f t="shared" si="6"/>
        <v>0</v>
      </c>
      <c r="AD28" s="736">
        <f t="shared" si="6"/>
        <v>0</v>
      </c>
      <c r="AE28" s="736">
        <f t="shared" si="6"/>
        <v>0</v>
      </c>
      <c r="AF28" s="736">
        <f t="shared" si="6"/>
        <v>0</v>
      </c>
      <c r="AG28" s="736">
        <f t="shared" si="6"/>
        <v>0</v>
      </c>
      <c r="AH28" s="736">
        <f t="shared" si="6"/>
        <v>0</v>
      </c>
      <c r="AI28" s="736">
        <f t="shared" si="6"/>
        <v>0</v>
      </c>
      <c r="AJ28" s="736">
        <f t="shared" si="6"/>
        <v>0</v>
      </c>
      <c r="AK28" s="736">
        <f t="shared" si="6"/>
        <v>0</v>
      </c>
      <c r="AL28" s="736">
        <f t="shared" si="6"/>
        <v>0</v>
      </c>
      <c r="AM28" s="736">
        <f t="shared" si="6"/>
        <v>0</v>
      </c>
      <c r="AN28" s="736">
        <f t="shared" si="6"/>
        <v>0</v>
      </c>
      <c r="AO28" s="736">
        <f t="shared" si="6"/>
        <v>0</v>
      </c>
      <c r="AP28" s="736">
        <f t="shared" si="6"/>
        <v>0</v>
      </c>
      <c r="AQ28" s="736">
        <f t="shared" si="6"/>
        <v>0</v>
      </c>
      <c r="AR28" s="736">
        <f t="shared" si="6"/>
        <v>0</v>
      </c>
      <c r="AS28" s="736">
        <f t="shared" si="6"/>
        <v>0</v>
      </c>
      <c r="AT28" s="736">
        <f t="shared" si="6"/>
        <v>0</v>
      </c>
      <c r="AU28" s="814"/>
    </row>
    <row r="29" spans="1:47" s="625" customFormat="1" ht="21.75" customHeight="1" hidden="1" thickBot="1">
      <c r="A29" s="1445" t="s">
        <v>246</v>
      </c>
      <c r="B29" s="1446"/>
      <c r="C29" s="1446"/>
      <c r="D29" s="1446"/>
      <c r="E29" s="1446"/>
      <c r="F29" s="1446"/>
      <c r="G29" s="1446"/>
      <c r="H29" s="1446"/>
      <c r="I29" s="1446"/>
      <c r="J29" s="1446"/>
      <c r="K29" s="1446"/>
      <c r="L29" s="1446"/>
      <c r="M29" s="1446"/>
      <c r="N29" s="1447"/>
      <c r="O29" s="1447"/>
      <c r="P29" s="1447"/>
      <c r="Q29" s="1448"/>
      <c r="R29" s="1448"/>
      <c r="S29" s="1448"/>
      <c r="T29" s="1448"/>
      <c r="U29" s="1448"/>
      <c r="V29" s="1448"/>
      <c r="W29" s="1448"/>
      <c r="X29" s="1448"/>
      <c r="Y29" s="1448"/>
      <c r="Z29" s="1448"/>
      <c r="AA29" s="1448"/>
      <c r="AB29" s="1448"/>
      <c r="AC29" s="1448"/>
      <c r="AD29" s="1448"/>
      <c r="AE29" s="1448"/>
      <c r="AF29" s="1448"/>
      <c r="AG29" s="1448"/>
      <c r="AH29" s="1448"/>
      <c r="AI29" s="1448"/>
      <c r="AJ29" s="1448"/>
      <c r="AK29" s="1448"/>
      <c r="AL29" s="1448"/>
      <c r="AM29" s="1448"/>
      <c r="AN29" s="1448"/>
      <c r="AO29" s="1448"/>
      <c r="AP29" s="1448"/>
      <c r="AQ29" s="1448"/>
      <c r="AR29" s="1448"/>
      <c r="AS29" s="1448"/>
      <c r="AT29" s="1448"/>
      <c r="AU29" s="1449"/>
    </row>
    <row r="30" spans="1:47" s="625" customFormat="1" ht="16.5" customHeight="1" hidden="1" thickBot="1">
      <c r="A30" s="898" t="s">
        <v>138</v>
      </c>
      <c r="B30" s="899" t="s">
        <v>239</v>
      </c>
      <c r="C30" s="900"/>
      <c r="D30" s="901"/>
      <c r="E30" s="901"/>
      <c r="F30" s="902"/>
      <c r="G30" s="903">
        <v>24</v>
      </c>
      <c r="H30" s="904">
        <f>G30*30</f>
        <v>720</v>
      </c>
      <c r="I30" s="905"/>
      <c r="J30" s="905"/>
      <c r="K30" s="905"/>
      <c r="L30" s="905"/>
      <c r="M30" s="906">
        <f>H30-I30</f>
        <v>720</v>
      </c>
      <c r="N30" s="907"/>
      <c r="O30" s="908"/>
      <c r="P30" s="909"/>
      <c r="Q30" s="910"/>
      <c r="R30" s="911"/>
      <c r="S30" s="911"/>
      <c r="T30" s="911"/>
      <c r="U30" s="911"/>
      <c r="V30" s="911"/>
      <c r="W30" s="911"/>
      <c r="X30" s="911"/>
      <c r="Y30" s="911"/>
      <c r="Z30" s="911"/>
      <c r="AA30" s="911"/>
      <c r="AB30" s="911"/>
      <c r="AC30" s="911"/>
      <c r="AD30" s="911"/>
      <c r="AE30" s="911"/>
      <c r="AF30" s="911"/>
      <c r="AG30" s="911"/>
      <c r="AH30" s="911"/>
      <c r="AI30" s="911"/>
      <c r="AJ30" s="911"/>
      <c r="AK30" s="911"/>
      <c r="AL30" s="911"/>
      <c r="AM30" s="911"/>
      <c r="AN30" s="911"/>
      <c r="AO30" s="911"/>
      <c r="AP30" s="911"/>
      <c r="AQ30" s="911"/>
      <c r="AR30" s="911"/>
      <c r="AS30" s="911"/>
      <c r="AT30" s="911"/>
      <c r="AU30" s="912"/>
    </row>
    <row r="31" spans="1:47" s="625" customFormat="1" ht="16.5" customHeight="1" hidden="1" thickBot="1">
      <c r="A31" s="1415" t="s">
        <v>231</v>
      </c>
      <c r="B31" s="1416"/>
      <c r="C31" s="1437"/>
      <c r="D31" s="1438"/>
      <c r="E31" s="1438"/>
      <c r="F31" s="1439"/>
      <c r="G31" s="897">
        <f aca="true" t="shared" si="7" ref="G31:AT31">SUM(G30:G30)</f>
        <v>24</v>
      </c>
      <c r="H31" s="913">
        <f t="shared" si="7"/>
        <v>720</v>
      </c>
      <c r="I31" s="913">
        <f t="shared" si="7"/>
        <v>0</v>
      </c>
      <c r="J31" s="913">
        <f t="shared" si="7"/>
        <v>0</v>
      </c>
      <c r="K31" s="913">
        <f t="shared" si="7"/>
        <v>0</v>
      </c>
      <c r="L31" s="913">
        <f t="shared" si="7"/>
        <v>0</v>
      </c>
      <c r="M31" s="913">
        <f t="shared" si="7"/>
        <v>720</v>
      </c>
      <c r="N31" s="914">
        <f t="shared" si="7"/>
        <v>0</v>
      </c>
      <c r="O31" s="915">
        <f t="shared" si="7"/>
        <v>0</v>
      </c>
      <c r="P31" s="916">
        <f t="shared" si="7"/>
        <v>0</v>
      </c>
      <c r="Q31" s="879"/>
      <c r="R31" s="917">
        <f t="shared" si="7"/>
        <v>0</v>
      </c>
      <c r="S31" s="918">
        <f t="shared" si="7"/>
        <v>0</v>
      </c>
      <c r="T31" s="918">
        <f t="shared" si="7"/>
        <v>0</v>
      </c>
      <c r="U31" s="918">
        <f t="shared" si="7"/>
        <v>0</v>
      </c>
      <c r="V31" s="918">
        <f t="shared" si="7"/>
        <v>0</v>
      </c>
      <c r="W31" s="918">
        <f t="shared" si="7"/>
        <v>0</v>
      </c>
      <c r="X31" s="918">
        <f t="shared" si="7"/>
        <v>0</v>
      </c>
      <c r="Y31" s="918">
        <f t="shared" si="7"/>
        <v>0</v>
      </c>
      <c r="Z31" s="918">
        <f t="shared" si="7"/>
        <v>0</v>
      </c>
      <c r="AA31" s="918">
        <f t="shared" si="7"/>
        <v>0</v>
      </c>
      <c r="AB31" s="918">
        <f t="shared" si="7"/>
        <v>0</v>
      </c>
      <c r="AC31" s="918">
        <f t="shared" si="7"/>
        <v>0</v>
      </c>
      <c r="AD31" s="918">
        <f t="shared" si="7"/>
        <v>0</v>
      </c>
      <c r="AE31" s="918">
        <f t="shared" si="7"/>
        <v>0</v>
      </c>
      <c r="AF31" s="918">
        <f t="shared" si="7"/>
        <v>0</v>
      </c>
      <c r="AG31" s="918">
        <f t="shared" si="7"/>
        <v>0</v>
      </c>
      <c r="AH31" s="918">
        <f t="shared" si="7"/>
        <v>0</v>
      </c>
      <c r="AI31" s="918">
        <f t="shared" si="7"/>
        <v>0</v>
      </c>
      <c r="AJ31" s="918">
        <f t="shared" si="7"/>
        <v>0</v>
      </c>
      <c r="AK31" s="918">
        <f t="shared" si="7"/>
        <v>0</v>
      </c>
      <c r="AL31" s="918">
        <f t="shared" si="7"/>
        <v>0</v>
      </c>
      <c r="AM31" s="918">
        <f t="shared" si="7"/>
        <v>0</v>
      </c>
      <c r="AN31" s="918">
        <f t="shared" si="7"/>
        <v>0</v>
      </c>
      <c r="AO31" s="918">
        <f t="shared" si="7"/>
        <v>0</v>
      </c>
      <c r="AP31" s="918">
        <f t="shared" si="7"/>
        <v>0</v>
      </c>
      <c r="AQ31" s="918">
        <f t="shared" si="7"/>
        <v>0</v>
      </c>
      <c r="AR31" s="918">
        <f t="shared" si="7"/>
        <v>0</v>
      </c>
      <c r="AS31" s="918">
        <f t="shared" si="7"/>
        <v>0</v>
      </c>
      <c r="AT31" s="918">
        <f t="shared" si="7"/>
        <v>0</v>
      </c>
      <c r="AU31" s="919"/>
    </row>
    <row r="32" spans="1:47" s="625" customFormat="1" ht="26.25" customHeight="1" hidden="1" thickBot="1">
      <c r="A32" s="1415" t="s">
        <v>232</v>
      </c>
      <c r="B32" s="1416"/>
      <c r="C32" s="1437"/>
      <c r="D32" s="1438"/>
      <c r="E32" s="1438"/>
      <c r="F32" s="1439"/>
      <c r="G32" s="897">
        <f>G17+G25+G28+G31</f>
        <v>63.5</v>
      </c>
      <c r="H32" s="913">
        <f aca="true" t="shared" si="8" ref="H32:P32">H17+H28+H31+H25</f>
        <v>1905</v>
      </c>
      <c r="I32" s="913">
        <f t="shared" si="8"/>
        <v>387</v>
      </c>
      <c r="J32" s="913">
        <f t="shared" si="8"/>
        <v>197</v>
      </c>
      <c r="K32" s="913">
        <f t="shared" si="8"/>
        <v>18</v>
      </c>
      <c r="L32" s="913">
        <f t="shared" si="8"/>
        <v>172</v>
      </c>
      <c r="M32" s="913">
        <f t="shared" si="8"/>
        <v>1518</v>
      </c>
      <c r="N32" s="813">
        <f t="shared" si="8"/>
        <v>0</v>
      </c>
      <c r="O32" s="813">
        <f t="shared" si="8"/>
        <v>0</v>
      </c>
      <c r="P32" s="879">
        <f t="shared" si="8"/>
        <v>0</v>
      </c>
      <c r="Q32" s="735"/>
      <c r="R32" s="920">
        <f aca="true" t="shared" si="9" ref="R32:AT32">SUM(R11:R31)</f>
        <v>0</v>
      </c>
      <c r="S32" s="920">
        <f t="shared" si="9"/>
        <v>0</v>
      </c>
      <c r="T32" s="920">
        <f t="shared" si="9"/>
        <v>4</v>
      </c>
      <c r="U32" s="920">
        <f t="shared" si="9"/>
        <v>2</v>
      </c>
      <c r="V32" s="920">
        <f t="shared" si="9"/>
        <v>2</v>
      </c>
      <c r="W32" s="920">
        <f t="shared" si="9"/>
        <v>0</v>
      </c>
      <c r="X32" s="920">
        <f t="shared" si="9"/>
        <v>0</v>
      </c>
      <c r="Y32" s="920">
        <f t="shared" si="9"/>
        <v>0</v>
      </c>
      <c r="Z32" s="920">
        <f t="shared" si="9"/>
        <v>0</v>
      </c>
      <c r="AA32" s="920">
        <f t="shared" si="9"/>
        <v>0</v>
      </c>
      <c r="AB32" s="920">
        <f t="shared" si="9"/>
        <v>0</v>
      </c>
      <c r="AC32" s="920">
        <f t="shared" si="9"/>
        <v>0</v>
      </c>
      <c r="AD32" s="920">
        <f t="shared" si="9"/>
        <v>0</v>
      </c>
      <c r="AE32" s="920">
        <f t="shared" si="9"/>
        <v>0</v>
      </c>
      <c r="AF32" s="920">
        <f t="shared" si="9"/>
        <v>0</v>
      </c>
      <c r="AG32" s="920">
        <f t="shared" si="9"/>
        <v>0</v>
      </c>
      <c r="AH32" s="920">
        <f t="shared" si="9"/>
        <v>0</v>
      </c>
      <c r="AI32" s="920">
        <f t="shared" si="9"/>
        <v>0</v>
      </c>
      <c r="AJ32" s="920">
        <f t="shared" si="9"/>
        <v>0</v>
      </c>
      <c r="AK32" s="920">
        <f t="shared" si="9"/>
        <v>0</v>
      </c>
      <c r="AL32" s="920">
        <f t="shared" si="9"/>
        <v>0</v>
      </c>
      <c r="AM32" s="920">
        <f t="shared" si="9"/>
        <v>0</v>
      </c>
      <c r="AN32" s="920">
        <f t="shared" si="9"/>
        <v>0</v>
      </c>
      <c r="AO32" s="920">
        <f t="shared" si="9"/>
        <v>0</v>
      </c>
      <c r="AP32" s="920">
        <f t="shared" si="9"/>
        <v>0</v>
      </c>
      <c r="AQ32" s="920">
        <f t="shared" si="9"/>
        <v>0</v>
      </c>
      <c r="AR32" s="920">
        <f t="shared" si="9"/>
        <v>0</v>
      </c>
      <c r="AS32" s="920">
        <f t="shared" si="9"/>
        <v>0</v>
      </c>
      <c r="AT32" s="920">
        <f t="shared" si="9"/>
        <v>0</v>
      </c>
      <c r="AU32" s="921"/>
    </row>
    <row r="33" spans="1:47" s="6" customFormat="1" ht="20.25" customHeight="1" hidden="1" thickBot="1">
      <c r="A33" s="1432" t="s">
        <v>233</v>
      </c>
      <c r="B33" s="1433"/>
      <c r="C33" s="1433"/>
      <c r="D33" s="1433"/>
      <c r="E33" s="1433"/>
      <c r="F33" s="1433"/>
      <c r="G33" s="1433"/>
      <c r="H33" s="1433"/>
      <c r="I33" s="1433"/>
      <c r="J33" s="1433"/>
      <c r="K33" s="1433"/>
      <c r="L33" s="1433"/>
      <c r="M33" s="1433"/>
      <c r="N33" s="1457"/>
      <c r="O33" s="1457"/>
      <c r="P33" s="1457"/>
      <c r="Q33" s="1457"/>
      <c r="R33" s="1457"/>
      <c r="S33" s="1457"/>
      <c r="T33" s="1457"/>
      <c r="U33" s="1457"/>
      <c r="V33" s="1457"/>
      <c r="W33" s="1457"/>
      <c r="X33" s="1457"/>
      <c r="Y33" s="1457"/>
      <c r="Z33" s="1457"/>
      <c r="AA33" s="1457"/>
      <c r="AB33" s="1457"/>
      <c r="AC33" s="1457"/>
      <c r="AD33" s="1457"/>
      <c r="AE33" s="1457"/>
      <c r="AF33" s="1457"/>
      <c r="AG33" s="1457"/>
      <c r="AH33" s="1457"/>
      <c r="AI33" s="1457"/>
      <c r="AJ33" s="1457"/>
      <c r="AK33" s="1457"/>
      <c r="AL33" s="1457"/>
      <c r="AM33" s="1457"/>
      <c r="AN33" s="1457"/>
      <c r="AO33" s="1457"/>
      <c r="AP33" s="1457"/>
      <c r="AQ33" s="1457"/>
      <c r="AR33" s="1457"/>
      <c r="AS33" s="1457"/>
      <c r="AT33" s="1457"/>
      <c r="AU33" s="1458"/>
    </row>
    <row r="34" spans="1:47" s="6" customFormat="1" ht="20.25" customHeight="1" hidden="1" thickBot="1">
      <c r="A34" s="1432" t="s">
        <v>217</v>
      </c>
      <c r="B34" s="1450"/>
      <c r="C34" s="1450"/>
      <c r="D34" s="1450"/>
      <c r="E34" s="1450"/>
      <c r="F34" s="1450"/>
      <c r="G34" s="1450"/>
      <c r="H34" s="1450"/>
      <c r="I34" s="1450"/>
      <c r="J34" s="1450"/>
      <c r="K34" s="1450"/>
      <c r="L34" s="1450"/>
      <c r="M34" s="1450"/>
      <c r="N34" s="1450"/>
      <c r="O34" s="1450"/>
      <c r="P34" s="1450"/>
      <c r="Q34" s="1450"/>
      <c r="R34" s="1450"/>
      <c r="S34" s="1450"/>
      <c r="T34" s="1450"/>
      <c r="U34" s="1450"/>
      <c r="V34" s="1450"/>
      <c r="W34" s="1450"/>
      <c r="X34" s="1450"/>
      <c r="Y34" s="1450"/>
      <c r="Z34" s="1450"/>
      <c r="AA34" s="1450"/>
      <c r="AB34" s="1450"/>
      <c r="AC34" s="1450"/>
      <c r="AD34" s="1450"/>
      <c r="AE34" s="1450"/>
      <c r="AF34" s="1450"/>
      <c r="AG34" s="1450"/>
      <c r="AH34" s="1450"/>
      <c r="AI34" s="1450"/>
      <c r="AJ34" s="1450"/>
      <c r="AK34" s="1450"/>
      <c r="AL34" s="1450"/>
      <c r="AM34" s="1450"/>
      <c r="AN34" s="1450"/>
      <c r="AO34" s="1450"/>
      <c r="AP34" s="1450"/>
      <c r="AQ34" s="1450"/>
      <c r="AR34" s="1450"/>
      <c r="AS34" s="1450"/>
      <c r="AT34" s="1450"/>
      <c r="AU34" s="1451"/>
    </row>
    <row r="35" spans="1:47" s="6" customFormat="1" ht="21.75" customHeight="1" hidden="1" thickBot="1">
      <c r="A35" s="1461" t="s">
        <v>257</v>
      </c>
      <c r="B35" s="1462"/>
      <c r="C35" s="1462"/>
      <c r="D35" s="1462"/>
      <c r="E35" s="1462"/>
      <c r="F35" s="1462"/>
      <c r="G35" s="1462"/>
      <c r="H35" s="1462"/>
      <c r="I35" s="1462"/>
      <c r="J35" s="1462"/>
      <c r="K35" s="1462"/>
      <c r="L35" s="1462"/>
      <c r="M35" s="1462"/>
      <c r="N35" s="1462"/>
      <c r="O35" s="1462"/>
      <c r="P35" s="1462"/>
      <c r="Q35" s="1462"/>
      <c r="R35" s="1462"/>
      <c r="S35" s="1462"/>
      <c r="T35" s="1462"/>
      <c r="U35" s="1462"/>
      <c r="V35" s="1462"/>
      <c r="W35" s="1462"/>
      <c r="X35" s="1462"/>
      <c r="Y35" s="1462"/>
      <c r="Z35" s="1462"/>
      <c r="AA35" s="1462"/>
      <c r="AB35" s="1462"/>
      <c r="AC35" s="1462"/>
      <c r="AD35" s="1462"/>
      <c r="AE35" s="1462"/>
      <c r="AF35" s="1462"/>
      <c r="AG35" s="1462"/>
      <c r="AH35" s="1462"/>
      <c r="AI35" s="1462"/>
      <c r="AJ35" s="1462"/>
      <c r="AK35" s="1462"/>
      <c r="AL35" s="1462"/>
      <c r="AM35" s="1462"/>
      <c r="AN35" s="1462"/>
      <c r="AO35" s="1462"/>
      <c r="AP35" s="1462"/>
      <c r="AQ35" s="1462"/>
      <c r="AR35" s="1462"/>
      <c r="AS35" s="1462"/>
      <c r="AT35" s="1462"/>
      <c r="AU35" s="1463"/>
    </row>
    <row r="36" spans="1:48" s="625" customFormat="1" ht="48" customHeight="1" hidden="1">
      <c r="A36" s="922" t="s">
        <v>223</v>
      </c>
      <c r="B36" s="923" t="s">
        <v>260</v>
      </c>
      <c r="C36" s="924"/>
      <c r="D36" s="925">
        <v>2</v>
      </c>
      <c r="E36" s="926"/>
      <c r="F36" s="927"/>
      <c r="G36" s="928">
        <v>4</v>
      </c>
      <c r="H36" s="929">
        <f>G36*30</f>
        <v>120</v>
      </c>
      <c r="I36" s="930">
        <f>J36+K36+L36</f>
        <v>36</v>
      </c>
      <c r="J36" s="864">
        <v>27</v>
      </c>
      <c r="K36" s="931">
        <v>9</v>
      </c>
      <c r="L36" s="932"/>
      <c r="M36" s="933">
        <f>H36-I36</f>
        <v>84</v>
      </c>
      <c r="N36" s="934"/>
      <c r="O36" s="1054">
        <v>2</v>
      </c>
      <c r="P36" s="1055">
        <v>2</v>
      </c>
      <c r="Q36" s="934"/>
      <c r="R36" s="629"/>
      <c r="S36" s="629"/>
      <c r="T36" s="629"/>
      <c r="U36" s="629"/>
      <c r="V36" s="629"/>
      <c r="W36" s="629"/>
      <c r="X36" s="629"/>
      <c r="Y36" s="629"/>
      <c r="Z36" s="629"/>
      <c r="AA36" s="629"/>
      <c r="AB36" s="629"/>
      <c r="AC36" s="629"/>
      <c r="AD36" s="629"/>
      <c r="AE36" s="629"/>
      <c r="AF36" s="629"/>
      <c r="AG36" s="629"/>
      <c r="AH36" s="629"/>
      <c r="AI36" s="629"/>
      <c r="AJ36" s="629"/>
      <c r="AK36" s="629"/>
      <c r="AL36" s="629"/>
      <c r="AM36" s="629"/>
      <c r="AN36" s="629"/>
      <c r="AO36" s="629"/>
      <c r="AP36" s="629"/>
      <c r="AQ36" s="629"/>
      <c r="AR36" s="629"/>
      <c r="AS36" s="629"/>
      <c r="AT36" s="629"/>
      <c r="AU36" s="630"/>
      <c r="AV36" s="627">
        <f>K36/J36</f>
        <v>0.3333333333333333</v>
      </c>
    </row>
    <row r="37" spans="1:48" s="625" customFormat="1" ht="23.25" customHeight="1" hidden="1">
      <c r="A37" s="937" t="s">
        <v>224</v>
      </c>
      <c r="B37" s="938" t="s">
        <v>261</v>
      </c>
      <c r="C37" s="939"/>
      <c r="D37" s="631">
        <v>2</v>
      </c>
      <c r="E37" s="595"/>
      <c r="F37" s="940"/>
      <c r="G37" s="941">
        <v>4</v>
      </c>
      <c r="H37" s="766">
        <f>G37*30</f>
        <v>120</v>
      </c>
      <c r="I37" s="942">
        <f>J37+K37+L37</f>
        <v>36</v>
      </c>
      <c r="J37" s="763">
        <v>36</v>
      </c>
      <c r="K37" s="595"/>
      <c r="L37" s="595"/>
      <c r="M37" s="943">
        <f>H37-I37</f>
        <v>84</v>
      </c>
      <c r="N37" s="944"/>
      <c r="O37" s="1056">
        <v>2</v>
      </c>
      <c r="P37" s="1057">
        <v>2</v>
      </c>
      <c r="Q37" s="945"/>
      <c r="R37" s="6"/>
      <c r="S37" s="634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35"/>
      <c r="AV37" s="628">
        <v>0.34285714285714286</v>
      </c>
    </row>
    <row r="38" spans="1:47" s="626" customFormat="1" ht="24.75" customHeight="1" hidden="1">
      <c r="A38" s="937"/>
      <c r="B38" s="636"/>
      <c r="C38" s="631"/>
      <c r="D38" s="631"/>
      <c r="E38" s="631"/>
      <c r="F38" s="631"/>
      <c r="G38" s="637"/>
      <c r="H38" s="766">
        <f>G38*30</f>
        <v>0</v>
      </c>
      <c r="I38" s="639"/>
      <c r="J38" s="640"/>
      <c r="K38" s="640"/>
      <c r="L38" s="640"/>
      <c r="M38" s="641"/>
      <c r="N38" s="642"/>
      <c r="O38" s="632"/>
      <c r="P38" s="633"/>
      <c r="Q38" s="643"/>
      <c r="R38" s="644"/>
      <c r="S38" s="633"/>
      <c r="T38" s="645"/>
      <c r="U38" s="645"/>
      <c r="V38" s="645"/>
      <c r="W38" s="645"/>
      <c r="X38" s="645"/>
      <c r="Y38" s="645"/>
      <c r="Z38" s="645"/>
      <c r="AA38" s="645"/>
      <c r="AB38" s="645"/>
      <c r="AC38" s="645"/>
      <c r="AD38" s="645"/>
      <c r="AE38" s="645"/>
      <c r="AF38" s="645"/>
      <c r="AG38" s="645"/>
      <c r="AH38" s="645"/>
      <c r="AI38" s="645"/>
      <c r="AJ38" s="645"/>
      <c r="AK38" s="645"/>
      <c r="AL38" s="645"/>
      <c r="AM38" s="645"/>
      <c r="AN38" s="645"/>
      <c r="AO38" s="645"/>
      <c r="AP38" s="645"/>
      <c r="AQ38" s="645"/>
      <c r="AR38" s="645"/>
      <c r="AS38" s="645"/>
      <c r="AT38" s="645"/>
      <c r="AU38" s="646"/>
    </row>
    <row r="39" spans="1:47" s="625" customFormat="1" ht="25.5" customHeight="1" hidden="1" thickBot="1">
      <c r="A39" s="946" t="s">
        <v>225</v>
      </c>
      <c r="B39" s="947" t="s">
        <v>258</v>
      </c>
      <c r="C39" s="948"/>
      <c r="D39" s="949">
        <v>2</v>
      </c>
      <c r="E39" s="949"/>
      <c r="F39" s="950"/>
      <c r="G39" s="951">
        <v>4</v>
      </c>
      <c r="H39" s="952">
        <f>G39*30</f>
        <v>120</v>
      </c>
      <c r="I39" s="953"/>
      <c r="J39" s="954"/>
      <c r="K39" s="954"/>
      <c r="L39" s="954"/>
      <c r="M39" s="955"/>
      <c r="N39" s="956"/>
      <c r="O39" s="647"/>
      <c r="P39" s="648"/>
      <c r="Q39" s="957"/>
      <c r="R39" s="649"/>
      <c r="S39" s="649"/>
      <c r="T39" s="649"/>
      <c r="U39" s="649"/>
      <c r="V39" s="649"/>
      <c r="W39" s="649"/>
      <c r="X39" s="649"/>
      <c r="Y39" s="650"/>
      <c r="Z39" s="650"/>
      <c r="AA39" s="649"/>
      <c r="AB39" s="649"/>
      <c r="AC39" s="649"/>
      <c r="AD39" s="649"/>
      <c r="AE39" s="649"/>
      <c r="AF39" s="649"/>
      <c r="AG39" s="649"/>
      <c r="AH39" s="649"/>
      <c r="AI39" s="649"/>
      <c r="AJ39" s="649"/>
      <c r="AK39" s="649"/>
      <c r="AL39" s="649"/>
      <c r="AM39" s="649"/>
      <c r="AN39" s="649"/>
      <c r="AO39" s="649"/>
      <c r="AP39" s="649"/>
      <c r="AQ39" s="649"/>
      <c r="AR39" s="649"/>
      <c r="AS39" s="649"/>
      <c r="AT39" s="649"/>
      <c r="AU39" s="651"/>
    </row>
    <row r="40" spans="1:47" s="625" customFormat="1" ht="19.5" customHeight="1" hidden="1" thickBot="1">
      <c r="A40" s="1473" t="s">
        <v>234</v>
      </c>
      <c r="B40" s="1474"/>
      <c r="C40" s="1467"/>
      <c r="D40" s="1468"/>
      <c r="E40" s="1468"/>
      <c r="F40" s="1469"/>
      <c r="G40" s="879">
        <v>4</v>
      </c>
      <c r="H40" s="958">
        <f>G40*30</f>
        <v>120</v>
      </c>
      <c r="I40" s="959">
        <f>I36+I37+I39</f>
        <v>72</v>
      </c>
      <c r="J40" s="959">
        <f>J36+J37+J39</f>
        <v>63</v>
      </c>
      <c r="K40" s="959">
        <f>K36+K37+K39</f>
        <v>9</v>
      </c>
      <c r="L40" s="959">
        <f>L36+L37+L39</f>
        <v>0</v>
      </c>
      <c r="M40" s="959">
        <f>M36+M37+M39</f>
        <v>168</v>
      </c>
      <c r="N40" s="813"/>
      <c r="O40" s="736"/>
      <c r="P40" s="814"/>
      <c r="Q40" s="735"/>
      <c r="R40" s="736">
        <f aca="true" t="shared" si="10" ref="R40:AT40">R38</f>
        <v>0</v>
      </c>
      <c r="S40" s="736">
        <f t="shared" si="10"/>
        <v>0</v>
      </c>
      <c r="T40" s="736">
        <f t="shared" si="10"/>
        <v>0</v>
      </c>
      <c r="U40" s="736">
        <f t="shared" si="10"/>
        <v>0</v>
      </c>
      <c r="V40" s="736">
        <f t="shared" si="10"/>
        <v>0</v>
      </c>
      <c r="W40" s="736">
        <f t="shared" si="10"/>
        <v>0</v>
      </c>
      <c r="X40" s="736">
        <f t="shared" si="10"/>
        <v>0</v>
      </c>
      <c r="Y40" s="736">
        <f t="shared" si="10"/>
        <v>0</v>
      </c>
      <c r="Z40" s="736">
        <f t="shared" si="10"/>
        <v>0</v>
      </c>
      <c r="AA40" s="736">
        <f t="shared" si="10"/>
        <v>0</v>
      </c>
      <c r="AB40" s="736">
        <f t="shared" si="10"/>
        <v>0</v>
      </c>
      <c r="AC40" s="736">
        <f t="shared" si="10"/>
        <v>0</v>
      </c>
      <c r="AD40" s="736">
        <f t="shared" si="10"/>
        <v>0</v>
      </c>
      <c r="AE40" s="736">
        <f t="shared" si="10"/>
        <v>0</v>
      </c>
      <c r="AF40" s="736">
        <f t="shared" si="10"/>
        <v>0</v>
      </c>
      <c r="AG40" s="736">
        <f t="shared" si="10"/>
        <v>0</v>
      </c>
      <c r="AH40" s="736">
        <f t="shared" si="10"/>
        <v>0</v>
      </c>
      <c r="AI40" s="736">
        <f t="shared" si="10"/>
        <v>0</v>
      </c>
      <c r="AJ40" s="736">
        <f t="shared" si="10"/>
        <v>0</v>
      </c>
      <c r="AK40" s="736">
        <f t="shared" si="10"/>
        <v>0</v>
      </c>
      <c r="AL40" s="736">
        <f t="shared" si="10"/>
        <v>0</v>
      </c>
      <c r="AM40" s="736">
        <f t="shared" si="10"/>
        <v>0</v>
      </c>
      <c r="AN40" s="736">
        <f t="shared" si="10"/>
        <v>0</v>
      </c>
      <c r="AO40" s="736">
        <f t="shared" si="10"/>
        <v>0</v>
      </c>
      <c r="AP40" s="736">
        <f t="shared" si="10"/>
        <v>0</v>
      </c>
      <c r="AQ40" s="736">
        <f t="shared" si="10"/>
        <v>0</v>
      </c>
      <c r="AR40" s="736">
        <f t="shared" si="10"/>
        <v>0</v>
      </c>
      <c r="AS40" s="736">
        <f t="shared" si="10"/>
        <v>0</v>
      </c>
      <c r="AT40" s="736">
        <f t="shared" si="10"/>
        <v>0</v>
      </c>
      <c r="AU40" s="814"/>
    </row>
    <row r="41" spans="1:47" s="625" customFormat="1" ht="19.5" customHeight="1" hidden="1">
      <c r="A41" s="857" t="s">
        <v>275</v>
      </c>
      <c r="B41" s="668" t="s">
        <v>53</v>
      </c>
      <c r="C41" s="652"/>
      <c r="D41" s="717"/>
      <c r="E41" s="653"/>
      <c r="F41" s="654"/>
      <c r="G41" s="655"/>
      <c r="H41" s="960"/>
      <c r="I41" s="961"/>
      <c r="J41" s="591"/>
      <c r="K41" s="591"/>
      <c r="L41" s="591"/>
      <c r="M41" s="593"/>
      <c r="N41" s="962"/>
      <c r="O41" s="656"/>
      <c r="P41" s="657"/>
      <c r="Q41" s="658"/>
      <c r="R41" s="585"/>
      <c r="S41" s="585"/>
      <c r="T41" s="585"/>
      <c r="U41" s="585"/>
      <c r="V41" s="585"/>
      <c r="W41" s="585"/>
      <c r="X41" s="585"/>
      <c r="Y41" s="585"/>
      <c r="Z41" s="585"/>
      <c r="AA41" s="585"/>
      <c r="AB41" s="585"/>
      <c r="AC41" s="585"/>
      <c r="AD41" s="585"/>
      <c r="AE41" s="585"/>
      <c r="AF41" s="585"/>
      <c r="AG41" s="585"/>
      <c r="AH41" s="585"/>
      <c r="AI41" s="585"/>
      <c r="AJ41" s="585"/>
      <c r="AK41" s="585"/>
      <c r="AL41" s="585"/>
      <c r="AM41" s="585"/>
      <c r="AN41" s="585"/>
      <c r="AO41" s="585"/>
      <c r="AP41" s="585"/>
      <c r="AQ41" s="585"/>
      <c r="AR41" s="585"/>
      <c r="AS41" s="585"/>
      <c r="AT41" s="585"/>
      <c r="AU41" s="587"/>
    </row>
    <row r="42" spans="1:47" s="625" customFormat="1" ht="33" customHeight="1" hidden="1" thickBot="1">
      <c r="A42" s="963"/>
      <c r="B42" s="669" t="s">
        <v>57</v>
      </c>
      <c r="C42" s="659"/>
      <c r="D42" s="660"/>
      <c r="E42" s="660"/>
      <c r="F42" s="661"/>
      <c r="G42" s="662"/>
      <c r="H42" s="659"/>
      <c r="I42" s="778"/>
      <c r="J42" s="770"/>
      <c r="K42" s="770"/>
      <c r="L42" s="770"/>
      <c r="M42" s="964"/>
      <c r="N42" s="769"/>
      <c r="O42" s="663"/>
      <c r="P42" s="664"/>
      <c r="Q42" s="665"/>
      <c r="R42" s="666"/>
      <c r="S42" s="666"/>
      <c r="T42" s="666"/>
      <c r="U42" s="666"/>
      <c r="V42" s="666"/>
      <c r="W42" s="666"/>
      <c r="X42" s="666"/>
      <c r="Y42" s="666"/>
      <c r="Z42" s="666"/>
      <c r="AA42" s="666"/>
      <c r="AB42" s="666"/>
      <c r="AC42" s="666"/>
      <c r="AD42" s="666"/>
      <c r="AE42" s="666"/>
      <c r="AF42" s="666"/>
      <c r="AG42" s="666"/>
      <c r="AH42" s="666"/>
      <c r="AI42" s="666"/>
      <c r="AJ42" s="666"/>
      <c r="AK42" s="666"/>
      <c r="AL42" s="666"/>
      <c r="AM42" s="666"/>
      <c r="AN42" s="666"/>
      <c r="AO42" s="666"/>
      <c r="AP42" s="666"/>
      <c r="AQ42" s="666"/>
      <c r="AR42" s="666"/>
      <c r="AS42" s="666"/>
      <c r="AT42" s="666"/>
      <c r="AU42" s="667"/>
    </row>
    <row r="43" spans="1:48" s="6" customFormat="1" ht="22.5" customHeight="1" hidden="1" thickBot="1">
      <c r="A43" s="1464" t="s">
        <v>219</v>
      </c>
      <c r="B43" s="1465"/>
      <c r="C43" s="1465"/>
      <c r="D43" s="1465"/>
      <c r="E43" s="1465"/>
      <c r="F43" s="1465"/>
      <c r="G43" s="1465"/>
      <c r="H43" s="1465"/>
      <c r="I43" s="1465"/>
      <c r="J43" s="1465"/>
      <c r="K43" s="1465"/>
      <c r="L43" s="1465"/>
      <c r="M43" s="1465"/>
      <c r="N43" s="1465"/>
      <c r="O43" s="1465"/>
      <c r="P43" s="1465"/>
      <c r="Q43" s="1465"/>
      <c r="R43" s="1465"/>
      <c r="S43" s="1465"/>
      <c r="T43" s="1465"/>
      <c r="U43" s="1465"/>
      <c r="V43" s="1465"/>
      <c r="W43" s="1465"/>
      <c r="X43" s="1465"/>
      <c r="Y43" s="1465"/>
      <c r="Z43" s="1465"/>
      <c r="AA43" s="1465"/>
      <c r="AB43" s="1465"/>
      <c r="AC43" s="1465"/>
      <c r="AD43" s="1465"/>
      <c r="AE43" s="1465"/>
      <c r="AF43" s="1465"/>
      <c r="AG43" s="1465"/>
      <c r="AH43" s="1465"/>
      <c r="AI43" s="1465"/>
      <c r="AJ43" s="1465"/>
      <c r="AK43" s="1465"/>
      <c r="AL43" s="1465"/>
      <c r="AM43" s="1465"/>
      <c r="AN43" s="1465"/>
      <c r="AO43" s="1465"/>
      <c r="AP43" s="1465"/>
      <c r="AQ43" s="1465"/>
      <c r="AR43" s="1465"/>
      <c r="AS43" s="1465"/>
      <c r="AT43" s="1465"/>
      <c r="AU43" s="1466"/>
      <c r="AV43" s="682"/>
    </row>
    <row r="44" spans="1:48" s="6" customFormat="1" ht="18" customHeight="1" hidden="1" thickBot="1">
      <c r="A44" s="1470" t="s">
        <v>321</v>
      </c>
      <c r="B44" s="1471"/>
      <c r="C44" s="1471"/>
      <c r="D44" s="1471"/>
      <c r="E44" s="1471"/>
      <c r="F44" s="1471"/>
      <c r="G44" s="1471"/>
      <c r="H44" s="1471"/>
      <c r="I44" s="1471"/>
      <c r="J44" s="1471"/>
      <c r="K44" s="1471"/>
      <c r="L44" s="1471"/>
      <c r="M44" s="1471"/>
      <c r="N44" s="1462"/>
      <c r="O44" s="1462"/>
      <c r="P44" s="1462"/>
      <c r="Q44" s="1471"/>
      <c r="R44" s="1471"/>
      <c r="S44" s="1471"/>
      <c r="T44" s="1471"/>
      <c r="U44" s="1471"/>
      <c r="V44" s="1471"/>
      <c r="W44" s="1471"/>
      <c r="X44" s="1471"/>
      <c r="Y44" s="1471"/>
      <c r="Z44" s="1471"/>
      <c r="AA44" s="1471"/>
      <c r="AB44" s="1471"/>
      <c r="AC44" s="1471"/>
      <c r="AD44" s="1471"/>
      <c r="AE44" s="1471"/>
      <c r="AF44" s="1471"/>
      <c r="AG44" s="1471"/>
      <c r="AH44" s="1471"/>
      <c r="AI44" s="1471"/>
      <c r="AJ44" s="1471"/>
      <c r="AK44" s="1471"/>
      <c r="AL44" s="1471"/>
      <c r="AM44" s="1471"/>
      <c r="AN44" s="1471"/>
      <c r="AO44" s="1471"/>
      <c r="AP44" s="1471"/>
      <c r="AQ44" s="1471"/>
      <c r="AR44" s="1471"/>
      <c r="AS44" s="1471"/>
      <c r="AT44" s="1471"/>
      <c r="AU44" s="1472"/>
      <c r="AV44" s="682"/>
    </row>
    <row r="45" spans="1:48" s="6" customFormat="1" ht="37.5" customHeight="1" hidden="1">
      <c r="A45" s="757" t="s">
        <v>240</v>
      </c>
      <c r="B45" s="751" t="s">
        <v>266</v>
      </c>
      <c r="C45" s="781"/>
      <c r="D45" s="782"/>
      <c r="E45" s="782"/>
      <c r="F45" s="783"/>
      <c r="G45" s="670">
        <f>G46+G47</f>
        <v>4</v>
      </c>
      <c r="H45" s="671">
        <f>H46+H47</f>
        <v>120</v>
      </c>
      <c r="I45" s="672">
        <f>I46+I47</f>
        <v>48</v>
      </c>
      <c r="J45" s="672">
        <f>J46+J47</f>
        <v>24</v>
      </c>
      <c r="K45" s="672">
        <f>K46+K47</f>
        <v>24</v>
      </c>
      <c r="L45" s="672"/>
      <c r="M45" s="673">
        <f>M46+M47</f>
        <v>72</v>
      </c>
      <c r="N45" s="674"/>
      <c r="O45" s="675"/>
      <c r="P45" s="676"/>
      <c r="Q45" s="677"/>
      <c r="R45" s="678"/>
      <c r="S45" s="679"/>
      <c r="T45" s="680"/>
      <c r="U45" s="680"/>
      <c r="V45" s="680"/>
      <c r="W45" s="680"/>
      <c r="X45" s="680"/>
      <c r="Y45" s="680"/>
      <c r="Z45" s="680"/>
      <c r="AA45" s="680"/>
      <c r="AB45" s="680"/>
      <c r="AC45" s="680"/>
      <c r="AD45" s="680"/>
      <c r="AE45" s="680"/>
      <c r="AF45" s="680"/>
      <c r="AG45" s="680"/>
      <c r="AH45" s="680"/>
      <c r="AI45" s="680"/>
      <c r="AJ45" s="680"/>
      <c r="AK45" s="680"/>
      <c r="AL45" s="680"/>
      <c r="AM45" s="680"/>
      <c r="AN45" s="680"/>
      <c r="AO45" s="680"/>
      <c r="AP45" s="680"/>
      <c r="AQ45" s="680"/>
      <c r="AR45" s="680"/>
      <c r="AS45" s="680"/>
      <c r="AT45" s="680"/>
      <c r="AU45" s="681"/>
      <c r="AV45" s="682"/>
    </row>
    <row r="46" spans="1:52" s="696" customFormat="1" ht="33" customHeight="1" hidden="1">
      <c r="A46" s="683" t="s">
        <v>280</v>
      </c>
      <c r="B46" s="752" t="s">
        <v>322</v>
      </c>
      <c r="C46" s="790"/>
      <c r="D46" s="684"/>
      <c r="E46" s="684"/>
      <c r="F46" s="685"/>
      <c r="G46" s="686">
        <v>2.5</v>
      </c>
      <c r="H46" s="687">
        <f aca="true" t="shared" si="11" ref="H46:H52">G46*30</f>
        <v>75</v>
      </c>
      <c r="I46" s="688">
        <f>K46+J46</f>
        <v>30</v>
      </c>
      <c r="J46" s="688">
        <v>15</v>
      </c>
      <c r="K46" s="688">
        <v>15</v>
      </c>
      <c r="L46" s="688"/>
      <c r="M46" s="689">
        <f>H46-I46</f>
        <v>45</v>
      </c>
      <c r="N46" s="1044">
        <v>2</v>
      </c>
      <c r="O46" s="690"/>
      <c r="P46" s="691"/>
      <c r="Q46" s="687"/>
      <c r="R46" s="688"/>
      <c r="S46" s="692"/>
      <c r="T46" s="693"/>
      <c r="U46" s="693"/>
      <c r="V46" s="693"/>
      <c r="W46" s="693"/>
      <c r="X46" s="693"/>
      <c r="Y46" s="693"/>
      <c r="Z46" s="693"/>
      <c r="AA46" s="693"/>
      <c r="AB46" s="693"/>
      <c r="AC46" s="693"/>
      <c r="AD46" s="693"/>
      <c r="AE46" s="693"/>
      <c r="AF46" s="693"/>
      <c r="AG46" s="693"/>
      <c r="AH46" s="693"/>
      <c r="AI46" s="693"/>
      <c r="AJ46" s="693"/>
      <c r="AK46" s="693"/>
      <c r="AL46" s="693"/>
      <c r="AM46" s="693"/>
      <c r="AN46" s="693"/>
      <c r="AO46" s="693"/>
      <c r="AP46" s="693"/>
      <c r="AQ46" s="693"/>
      <c r="AR46" s="693"/>
      <c r="AS46" s="693"/>
      <c r="AT46" s="693"/>
      <c r="AU46" s="694"/>
      <c r="AV46" s="695">
        <f aca="true" t="shared" si="12" ref="AV46:AV63">I46/H46</f>
        <v>0.4</v>
      </c>
      <c r="AZ46" s="1008">
        <f>G45+G51+G53+G58+G60</f>
        <v>22.5</v>
      </c>
    </row>
    <row r="47" spans="1:52" s="696" customFormat="1" ht="31.5" hidden="1" thickBot="1">
      <c r="A47" s="683" t="s">
        <v>281</v>
      </c>
      <c r="B47" s="752" t="s">
        <v>323</v>
      </c>
      <c r="C47" s="687">
        <v>2</v>
      </c>
      <c r="D47" s="688"/>
      <c r="E47" s="688"/>
      <c r="F47" s="697"/>
      <c r="G47" s="686">
        <v>1.5</v>
      </c>
      <c r="H47" s="687">
        <f t="shared" si="11"/>
        <v>45</v>
      </c>
      <c r="I47" s="688">
        <f>K47+J47</f>
        <v>18</v>
      </c>
      <c r="J47" s="688">
        <v>9</v>
      </c>
      <c r="K47" s="688">
        <v>9</v>
      </c>
      <c r="L47" s="688"/>
      <c r="M47" s="689">
        <f>H47-I47</f>
        <v>27</v>
      </c>
      <c r="N47" s="698"/>
      <c r="O47" s="1058">
        <v>1</v>
      </c>
      <c r="P47" s="1059">
        <v>1</v>
      </c>
      <c r="Q47" s="700"/>
      <c r="R47" s="701"/>
      <c r="S47" s="701"/>
      <c r="T47" s="693"/>
      <c r="U47" s="693"/>
      <c r="V47" s="693"/>
      <c r="W47" s="693"/>
      <c r="X47" s="693"/>
      <c r="Y47" s="693"/>
      <c r="Z47" s="693"/>
      <c r="AA47" s="693"/>
      <c r="AB47" s="693"/>
      <c r="AC47" s="693"/>
      <c r="AD47" s="693"/>
      <c r="AE47" s="693"/>
      <c r="AF47" s="693"/>
      <c r="AG47" s="693"/>
      <c r="AH47" s="693"/>
      <c r="AI47" s="693"/>
      <c r="AJ47" s="693"/>
      <c r="AK47" s="693"/>
      <c r="AL47" s="693"/>
      <c r="AM47" s="693"/>
      <c r="AN47" s="693"/>
      <c r="AO47" s="693"/>
      <c r="AP47" s="693"/>
      <c r="AQ47" s="693"/>
      <c r="AR47" s="693"/>
      <c r="AS47" s="693"/>
      <c r="AT47" s="693"/>
      <c r="AU47" s="694"/>
      <c r="AV47" s="695">
        <f t="shared" si="12"/>
        <v>0.4</v>
      </c>
      <c r="AZ47" s="1008">
        <f>G48+G52+G57+G59+G63</f>
        <v>22.5</v>
      </c>
    </row>
    <row r="48" spans="1:48" s="696" customFormat="1" ht="31.5" hidden="1" thickBot="1">
      <c r="A48" s="721" t="s">
        <v>243</v>
      </c>
      <c r="B48" s="780" t="s">
        <v>262</v>
      </c>
      <c r="C48" s="723"/>
      <c r="D48" s="305"/>
      <c r="E48" s="305"/>
      <c r="F48" s="758"/>
      <c r="G48" s="759">
        <f>G49+G50</f>
        <v>7.5</v>
      </c>
      <c r="H48" s="766">
        <f t="shared" si="11"/>
        <v>225</v>
      </c>
      <c r="I48" s="762">
        <f>SUM(I49:I50)</f>
        <v>78</v>
      </c>
      <c r="J48" s="762">
        <f>SUM(J49:J50)</f>
        <v>30</v>
      </c>
      <c r="K48" s="762">
        <f>SUM(K49:K50)</f>
        <v>0</v>
      </c>
      <c r="L48" s="762">
        <f>SUM(L49:L50)</f>
        <v>48</v>
      </c>
      <c r="M48" s="774">
        <f>SUM(M49:M50)</f>
        <v>147</v>
      </c>
      <c r="N48" s="592"/>
      <c r="O48" s="591"/>
      <c r="P48" s="777"/>
      <c r="Q48" s="652"/>
      <c r="R48" s="583"/>
      <c r="S48" s="583"/>
      <c r="T48" s="583"/>
      <c r="U48" s="583"/>
      <c r="V48" s="583"/>
      <c r="W48" s="583"/>
      <c r="X48" s="583"/>
      <c r="Y48" s="583"/>
      <c r="Z48" s="583"/>
      <c r="AA48" s="583"/>
      <c r="AB48" s="583"/>
      <c r="AC48" s="583"/>
      <c r="AD48" s="583"/>
      <c r="AE48" s="583"/>
      <c r="AF48" s="583"/>
      <c r="AG48" s="583"/>
      <c r="AH48" s="583"/>
      <c r="AI48" s="583"/>
      <c r="AJ48" s="583"/>
      <c r="AK48" s="583"/>
      <c r="AL48" s="583"/>
      <c r="AM48" s="583"/>
      <c r="AN48" s="583"/>
      <c r="AO48" s="583"/>
      <c r="AP48" s="583"/>
      <c r="AQ48" s="583"/>
      <c r="AR48" s="583"/>
      <c r="AS48" s="583"/>
      <c r="AT48" s="583"/>
      <c r="AU48" s="584"/>
      <c r="AV48" s="695">
        <f t="shared" si="12"/>
        <v>0.3466666666666667</v>
      </c>
    </row>
    <row r="49" spans="1:48" s="696" customFormat="1" ht="31.5" hidden="1" thickBot="1">
      <c r="A49" s="594" t="s">
        <v>282</v>
      </c>
      <c r="B49" s="984" t="s">
        <v>262</v>
      </c>
      <c r="C49" s="985">
        <v>1</v>
      </c>
      <c r="D49" s="986"/>
      <c r="E49" s="986"/>
      <c r="F49" s="987"/>
      <c r="G49" s="1030">
        <v>6</v>
      </c>
      <c r="H49" s="768">
        <f t="shared" si="11"/>
        <v>180</v>
      </c>
      <c r="I49" s="591">
        <f>SUM(J49+K49+L49)</f>
        <v>60</v>
      </c>
      <c r="J49" s="591">
        <v>30</v>
      </c>
      <c r="K49" s="591"/>
      <c r="L49" s="591">
        <v>30</v>
      </c>
      <c r="M49" s="772">
        <f>H49-I49</f>
        <v>120</v>
      </c>
      <c r="N49" s="1045">
        <f>I49/15</f>
        <v>4</v>
      </c>
      <c r="O49" s="725"/>
      <c r="P49" s="726"/>
      <c r="Q49" s="776"/>
      <c r="R49" s="583"/>
      <c r="S49" s="583"/>
      <c r="T49" s="583"/>
      <c r="U49" s="583"/>
      <c r="V49" s="583"/>
      <c r="W49" s="583"/>
      <c r="X49" s="583"/>
      <c r="Y49" s="583"/>
      <c r="Z49" s="583"/>
      <c r="AA49" s="583"/>
      <c r="AB49" s="583"/>
      <c r="AC49" s="583"/>
      <c r="AD49" s="583"/>
      <c r="AE49" s="583"/>
      <c r="AF49" s="583"/>
      <c r="AG49" s="583"/>
      <c r="AH49" s="583"/>
      <c r="AI49" s="583"/>
      <c r="AJ49" s="583"/>
      <c r="AK49" s="583"/>
      <c r="AL49" s="583"/>
      <c r="AM49" s="583"/>
      <c r="AN49" s="583"/>
      <c r="AO49" s="583"/>
      <c r="AP49" s="583"/>
      <c r="AQ49" s="583"/>
      <c r="AR49" s="583"/>
      <c r="AS49" s="583"/>
      <c r="AT49" s="583"/>
      <c r="AU49" s="584"/>
      <c r="AV49" s="695">
        <f t="shared" si="12"/>
        <v>0.3333333333333333</v>
      </c>
    </row>
    <row r="50" spans="1:48" s="696" customFormat="1" ht="39" customHeight="1" hidden="1">
      <c r="A50" s="594" t="s">
        <v>283</v>
      </c>
      <c r="B50" s="984" t="s">
        <v>263</v>
      </c>
      <c r="C50" s="993"/>
      <c r="D50" s="994"/>
      <c r="E50" s="994" t="s">
        <v>279</v>
      </c>
      <c r="F50" s="995"/>
      <c r="G50" s="996">
        <v>1.5</v>
      </c>
      <c r="H50" s="768">
        <f t="shared" si="11"/>
        <v>45</v>
      </c>
      <c r="I50" s="591">
        <f>J50+K50+L50</f>
        <v>18</v>
      </c>
      <c r="J50" s="591"/>
      <c r="K50" s="591"/>
      <c r="L50" s="591">
        <v>18</v>
      </c>
      <c r="M50" s="772">
        <f>H50-I50</f>
        <v>27</v>
      </c>
      <c r="N50" s="724"/>
      <c r="O50" s="1060">
        <v>1</v>
      </c>
      <c r="P50" s="1061">
        <v>1</v>
      </c>
      <c r="Q50" s="776"/>
      <c r="R50" s="583"/>
      <c r="S50" s="583"/>
      <c r="T50" s="583"/>
      <c r="U50" s="583"/>
      <c r="V50" s="583"/>
      <c r="W50" s="583"/>
      <c r="X50" s="583"/>
      <c r="Y50" s="583"/>
      <c r="Z50" s="583"/>
      <c r="AA50" s="583"/>
      <c r="AB50" s="583"/>
      <c r="AC50" s="583"/>
      <c r="AD50" s="583"/>
      <c r="AE50" s="583"/>
      <c r="AF50" s="583"/>
      <c r="AG50" s="583"/>
      <c r="AH50" s="583"/>
      <c r="AI50" s="583"/>
      <c r="AJ50" s="583"/>
      <c r="AK50" s="583"/>
      <c r="AL50" s="583"/>
      <c r="AM50" s="583"/>
      <c r="AN50" s="583"/>
      <c r="AO50" s="583"/>
      <c r="AP50" s="583"/>
      <c r="AQ50" s="583"/>
      <c r="AR50" s="583"/>
      <c r="AS50" s="583"/>
      <c r="AT50" s="583"/>
      <c r="AU50" s="584"/>
      <c r="AV50" s="695">
        <f t="shared" si="12"/>
        <v>0.4</v>
      </c>
    </row>
    <row r="51" spans="1:48" s="696" customFormat="1" ht="34.5" customHeight="1" hidden="1">
      <c r="A51" s="683" t="s">
        <v>244</v>
      </c>
      <c r="B51" s="755" t="s">
        <v>276</v>
      </c>
      <c r="C51" s="687"/>
      <c r="D51" s="688">
        <v>2</v>
      </c>
      <c r="E51" s="688"/>
      <c r="F51" s="785"/>
      <c r="G51" s="637">
        <v>4</v>
      </c>
      <c r="H51" s="967">
        <f t="shared" si="11"/>
        <v>120</v>
      </c>
      <c r="I51" s="968">
        <f>J51+K51+L51</f>
        <v>36</v>
      </c>
      <c r="J51" s="968">
        <v>18</v>
      </c>
      <c r="K51" s="968"/>
      <c r="L51" s="968">
        <v>18</v>
      </c>
      <c r="M51" s="969">
        <v>54</v>
      </c>
      <c r="N51" s="970"/>
      <c r="O51" s="1062">
        <v>2</v>
      </c>
      <c r="P51" s="1063">
        <v>2</v>
      </c>
      <c r="Q51" s="700"/>
      <c r="R51" s="701"/>
      <c r="S51" s="701"/>
      <c r="T51" s="693"/>
      <c r="U51" s="693"/>
      <c r="V51" s="693"/>
      <c r="W51" s="693"/>
      <c r="X51" s="693"/>
      <c r="Y51" s="693"/>
      <c r="Z51" s="693"/>
      <c r="AA51" s="693"/>
      <c r="AB51" s="693"/>
      <c r="AC51" s="693"/>
      <c r="AD51" s="693"/>
      <c r="AE51" s="693"/>
      <c r="AF51" s="693"/>
      <c r="AG51" s="693"/>
      <c r="AH51" s="693"/>
      <c r="AI51" s="693"/>
      <c r="AJ51" s="693"/>
      <c r="AK51" s="693"/>
      <c r="AL51" s="693"/>
      <c r="AM51" s="693"/>
      <c r="AN51" s="693"/>
      <c r="AO51" s="693"/>
      <c r="AP51" s="693"/>
      <c r="AQ51" s="693"/>
      <c r="AR51" s="693"/>
      <c r="AS51" s="693"/>
      <c r="AT51" s="693"/>
      <c r="AU51" s="694"/>
      <c r="AV51" s="695">
        <f t="shared" si="12"/>
        <v>0.3</v>
      </c>
    </row>
    <row r="52" spans="1:48" s="696" customFormat="1" ht="39" customHeight="1" hidden="1">
      <c r="A52" s="594" t="s">
        <v>273</v>
      </c>
      <c r="B52" s="988" t="s">
        <v>296</v>
      </c>
      <c r="C52" s="989"/>
      <c r="D52" s="990">
        <v>2</v>
      </c>
      <c r="E52" s="990"/>
      <c r="F52" s="991"/>
      <c r="G52" s="992">
        <v>3.5</v>
      </c>
      <c r="H52" s="766">
        <f t="shared" si="11"/>
        <v>105</v>
      </c>
      <c r="I52" s="595">
        <f>J52+K52+L52</f>
        <v>36</v>
      </c>
      <c r="J52" s="595">
        <v>18</v>
      </c>
      <c r="K52" s="595"/>
      <c r="L52" s="595">
        <v>18</v>
      </c>
      <c r="M52" s="771">
        <f>H52-I52</f>
        <v>69</v>
      </c>
      <c r="N52" s="592"/>
      <c r="O52" s="1064">
        <v>2</v>
      </c>
      <c r="P52" s="1065">
        <v>2</v>
      </c>
      <c r="Q52" s="652"/>
      <c r="R52" s="583"/>
      <c r="S52" s="583"/>
      <c r="T52" s="583"/>
      <c r="U52" s="583"/>
      <c r="V52" s="583"/>
      <c r="W52" s="583"/>
      <c r="X52" s="583"/>
      <c r="Y52" s="583"/>
      <c r="Z52" s="583"/>
      <c r="AA52" s="583"/>
      <c r="AB52" s="583"/>
      <c r="AC52" s="583"/>
      <c r="AD52" s="583"/>
      <c r="AE52" s="583"/>
      <c r="AF52" s="583"/>
      <c r="AG52" s="583"/>
      <c r="AH52" s="583"/>
      <c r="AI52" s="583"/>
      <c r="AJ52" s="583"/>
      <c r="AK52" s="583"/>
      <c r="AL52" s="583"/>
      <c r="AM52" s="583"/>
      <c r="AN52" s="583"/>
      <c r="AO52" s="583"/>
      <c r="AP52" s="583"/>
      <c r="AQ52" s="583"/>
      <c r="AR52" s="583"/>
      <c r="AS52" s="583"/>
      <c r="AT52" s="583"/>
      <c r="AU52" s="584"/>
      <c r="AV52" s="695">
        <f t="shared" si="12"/>
        <v>0.34285714285714286</v>
      </c>
    </row>
    <row r="53" spans="1:48" s="696" customFormat="1" ht="19.5" customHeight="1" hidden="1">
      <c r="A53" s="683" t="s">
        <v>274</v>
      </c>
      <c r="B53" s="753" t="s">
        <v>267</v>
      </c>
      <c r="C53" s="784"/>
      <c r="D53" s="688"/>
      <c r="E53" s="688"/>
      <c r="F53" s="689"/>
      <c r="G53" s="1002">
        <f>G54+G55+G56</f>
        <v>7.5</v>
      </c>
      <c r="H53" s="704">
        <f aca="true" t="shared" si="13" ref="H53:M53">H54+H55+H56</f>
        <v>225</v>
      </c>
      <c r="I53" s="705">
        <f t="shared" si="13"/>
        <v>81</v>
      </c>
      <c r="J53" s="705">
        <f t="shared" si="13"/>
        <v>39</v>
      </c>
      <c r="K53" s="705">
        <f t="shared" si="13"/>
        <v>0</v>
      </c>
      <c r="L53" s="705">
        <f t="shared" si="13"/>
        <v>42</v>
      </c>
      <c r="M53" s="706">
        <f t="shared" si="13"/>
        <v>159</v>
      </c>
      <c r="N53" s="707"/>
      <c r="O53" s="708"/>
      <c r="P53" s="709"/>
      <c r="Q53" s="687"/>
      <c r="R53" s="688"/>
      <c r="S53" s="688"/>
      <c r="T53" s="693"/>
      <c r="U53" s="693"/>
      <c r="V53" s="693"/>
      <c r="W53" s="693"/>
      <c r="X53" s="693"/>
      <c r="Y53" s="693"/>
      <c r="Z53" s="693"/>
      <c r="AA53" s="693"/>
      <c r="AB53" s="693"/>
      <c r="AC53" s="693"/>
      <c r="AD53" s="693"/>
      <c r="AE53" s="693"/>
      <c r="AF53" s="693"/>
      <c r="AG53" s="693"/>
      <c r="AH53" s="693"/>
      <c r="AI53" s="693"/>
      <c r="AJ53" s="693"/>
      <c r="AK53" s="693"/>
      <c r="AL53" s="693"/>
      <c r="AM53" s="693"/>
      <c r="AN53" s="693"/>
      <c r="AO53" s="693"/>
      <c r="AP53" s="693"/>
      <c r="AQ53" s="693"/>
      <c r="AR53" s="693"/>
      <c r="AS53" s="693"/>
      <c r="AT53" s="693"/>
      <c r="AU53" s="694"/>
      <c r="AV53" s="695">
        <f t="shared" si="12"/>
        <v>0.36</v>
      </c>
    </row>
    <row r="54" spans="1:51" s="696" customFormat="1" ht="26.25" customHeight="1" hidden="1">
      <c r="A54" s="683" t="s">
        <v>308</v>
      </c>
      <c r="B54" s="754" t="s">
        <v>267</v>
      </c>
      <c r="C54" s="784"/>
      <c r="D54" s="688"/>
      <c r="E54" s="688"/>
      <c r="F54" s="689"/>
      <c r="G54" s="1003">
        <v>4.5</v>
      </c>
      <c r="H54" s="687">
        <f>G54*30</f>
        <v>135</v>
      </c>
      <c r="I54" s="688">
        <f>J54+L54</f>
        <v>45</v>
      </c>
      <c r="J54" s="688">
        <v>30</v>
      </c>
      <c r="K54" s="688"/>
      <c r="L54" s="688">
        <v>15</v>
      </c>
      <c r="M54" s="689">
        <f>H54-I54</f>
        <v>90</v>
      </c>
      <c r="N54" s="1046">
        <v>3</v>
      </c>
      <c r="O54" s="708"/>
      <c r="P54" s="709"/>
      <c r="Q54" s="687"/>
      <c r="R54" s="688"/>
      <c r="S54" s="688"/>
      <c r="T54" s="693"/>
      <c r="U54" s="693"/>
      <c r="V54" s="693"/>
      <c r="W54" s="693"/>
      <c r="X54" s="693"/>
      <c r="Y54" s="693"/>
      <c r="Z54" s="693"/>
      <c r="AA54" s="693"/>
      <c r="AB54" s="693"/>
      <c r="AC54" s="693"/>
      <c r="AD54" s="693"/>
      <c r="AE54" s="693"/>
      <c r="AF54" s="693"/>
      <c r="AG54" s="693"/>
      <c r="AH54" s="693"/>
      <c r="AI54" s="693"/>
      <c r="AJ54" s="693"/>
      <c r="AK54" s="693"/>
      <c r="AL54" s="693"/>
      <c r="AM54" s="693"/>
      <c r="AN54" s="693"/>
      <c r="AO54" s="693"/>
      <c r="AP54" s="693"/>
      <c r="AQ54" s="693"/>
      <c r="AR54" s="693"/>
      <c r="AS54" s="693"/>
      <c r="AT54" s="693"/>
      <c r="AU54" s="694"/>
      <c r="AV54" s="695">
        <f t="shared" si="12"/>
        <v>0.3333333333333333</v>
      </c>
      <c r="AY54" s="696" t="e">
        <f>O47+O55+#REF!+#REF!+O62</f>
        <v>#REF!</v>
      </c>
    </row>
    <row r="55" spans="1:48" s="696" customFormat="1" ht="26.25" customHeight="1" hidden="1">
      <c r="A55" s="683" t="s">
        <v>309</v>
      </c>
      <c r="B55" s="754" t="s">
        <v>267</v>
      </c>
      <c r="C55" s="687">
        <v>2</v>
      </c>
      <c r="D55" s="688"/>
      <c r="E55" s="688"/>
      <c r="F55" s="785"/>
      <c r="G55" s="1003">
        <v>1.5</v>
      </c>
      <c r="H55" s="687">
        <f>G55*30</f>
        <v>45</v>
      </c>
      <c r="I55" s="688">
        <f>J55+L55</f>
        <v>18</v>
      </c>
      <c r="J55" s="688">
        <v>9</v>
      </c>
      <c r="K55" s="688"/>
      <c r="L55" s="688">
        <v>9</v>
      </c>
      <c r="M55" s="689">
        <v>48</v>
      </c>
      <c r="N55" s="698"/>
      <c r="O55" s="1066">
        <v>1</v>
      </c>
      <c r="P55" s="1067">
        <v>1</v>
      </c>
      <c r="Q55" s="700"/>
      <c r="R55" s="701"/>
      <c r="S55" s="701"/>
      <c r="T55" s="693"/>
      <c r="U55" s="693"/>
      <c r="V55" s="693"/>
      <c r="W55" s="693"/>
      <c r="X55" s="693"/>
      <c r="Y55" s="693"/>
      <c r="Z55" s="693"/>
      <c r="AA55" s="693"/>
      <c r="AB55" s="693"/>
      <c r="AC55" s="693"/>
      <c r="AD55" s="693"/>
      <c r="AE55" s="693"/>
      <c r="AF55" s="693"/>
      <c r="AG55" s="693"/>
      <c r="AH55" s="693"/>
      <c r="AI55" s="693"/>
      <c r="AJ55" s="693"/>
      <c r="AK55" s="693"/>
      <c r="AL55" s="693"/>
      <c r="AM55" s="693"/>
      <c r="AN55" s="693"/>
      <c r="AO55" s="693"/>
      <c r="AP55" s="693"/>
      <c r="AQ55" s="693"/>
      <c r="AR55" s="693"/>
      <c r="AS55" s="693"/>
      <c r="AT55" s="693"/>
      <c r="AU55" s="694"/>
      <c r="AV55" s="695">
        <f t="shared" si="12"/>
        <v>0.4</v>
      </c>
    </row>
    <row r="56" spans="1:48" s="696" customFormat="1" ht="25.5" customHeight="1" hidden="1">
      <c r="A56" s="683" t="s">
        <v>310</v>
      </c>
      <c r="B56" s="754" t="s">
        <v>268</v>
      </c>
      <c r="C56" s="687"/>
      <c r="D56" s="688"/>
      <c r="E56" s="688">
        <v>2</v>
      </c>
      <c r="F56" s="785"/>
      <c r="G56" s="686">
        <v>1.5</v>
      </c>
      <c r="H56" s="687">
        <f>G56*30</f>
        <v>45</v>
      </c>
      <c r="I56" s="688">
        <f>J56+L56</f>
        <v>18</v>
      </c>
      <c r="J56" s="688"/>
      <c r="K56" s="688"/>
      <c r="L56" s="688">
        <v>18</v>
      </c>
      <c r="M56" s="689">
        <v>21</v>
      </c>
      <c r="N56" s="711"/>
      <c r="O56" s="1068">
        <v>1</v>
      </c>
      <c r="P56" s="1069">
        <v>1</v>
      </c>
      <c r="Q56" s="700"/>
      <c r="R56" s="701"/>
      <c r="S56" s="701"/>
      <c r="T56" s="693"/>
      <c r="U56" s="693"/>
      <c r="V56" s="693"/>
      <c r="W56" s="693"/>
      <c r="X56" s="693"/>
      <c r="Y56" s="693"/>
      <c r="Z56" s="693"/>
      <c r="AA56" s="693"/>
      <c r="AB56" s="693"/>
      <c r="AC56" s="693"/>
      <c r="AD56" s="693"/>
      <c r="AE56" s="693"/>
      <c r="AF56" s="693"/>
      <c r="AG56" s="693"/>
      <c r="AH56" s="693"/>
      <c r="AI56" s="693"/>
      <c r="AJ56" s="693"/>
      <c r="AK56" s="693"/>
      <c r="AL56" s="693"/>
      <c r="AM56" s="693"/>
      <c r="AN56" s="693"/>
      <c r="AO56" s="693"/>
      <c r="AP56" s="693"/>
      <c r="AQ56" s="693"/>
      <c r="AR56" s="693"/>
      <c r="AS56" s="693"/>
      <c r="AT56" s="693"/>
      <c r="AU56" s="694"/>
      <c r="AV56" s="695">
        <f t="shared" si="12"/>
        <v>0.4</v>
      </c>
    </row>
    <row r="57" spans="1:48" s="696" customFormat="1" ht="33" customHeight="1" hidden="1">
      <c r="A57" s="594" t="s">
        <v>284</v>
      </c>
      <c r="B57" s="988" t="s">
        <v>278</v>
      </c>
      <c r="C57" s="989">
        <v>2</v>
      </c>
      <c r="D57" s="990"/>
      <c r="E57" s="990"/>
      <c r="F57" s="991"/>
      <c r="G57" s="992">
        <v>3.5</v>
      </c>
      <c r="H57" s="766">
        <f>G57*30</f>
        <v>105</v>
      </c>
      <c r="I57" s="595">
        <f>SUM(J57:L57)</f>
        <v>36</v>
      </c>
      <c r="J57" s="595">
        <v>18</v>
      </c>
      <c r="K57" s="595">
        <v>18</v>
      </c>
      <c r="L57" s="595"/>
      <c r="M57" s="771">
        <f>H57-I57</f>
        <v>69</v>
      </c>
      <c r="N57" s="592"/>
      <c r="O57" s="1064">
        <v>2</v>
      </c>
      <c r="P57" s="1065">
        <v>2</v>
      </c>
      <c r="Q57" s="652"/>
      <c r="R57" s="583"/>
      <c r="S57" s="583"/>
      <c r="T57" s="583"/>
      <c r="U57" s="583"/>
      <c r="V57" s="583"/>
      <c r="W57" s="583"/>
      <c r="X57" s="583"/>
      <c r="Y57" s="583"/>
      <c r="Z57" s="583"/>
      <c r="AA57" s="583"/>
      <c r="AB57" s="583"/>
      <c r="AC57" s="583"/>
      <c r="AD57" s="583"/>
      <c r="AE57" s="583"/>
      <c r="AF57" s="583"/>
      <c r="AG57" s="583"/>
      <c r="AH57" s="583"/>
      <c r="AI57" s="583"/>
      <c r="AJ57" s="583"/>
      <c r="AK57" s="583"/>
      <c r="AL57" s="583"/>
      <c r="AM57" s="583"/>
      <c r="AN57" s="583"/>
      <c r="AO57" s="583"/>
      <c r="AP57" s="583"/>
      <c r="AQ57" s="583"/>
      <c r="AR57" s="583"/>
      <c r="AS57" s="583"/>
      <c r="AT57" s="583"/>
      <c r="AU57" s="584"/>
      <c r="AV57" s="695">
        <f t="shared" si="12"/>
        <v>0.34285714285714286</v>
      </c>
    </row>
    <row r="58" spans="1:48" s="696" customFormat="1" ht="33" customHeight="1" hidden="1">
      <c r="A58" s="683" t="s">
        <v>285</v>
      </c>
      <c r="B58" s="755" t="s">
        <v>269</v>
      </c>
      <c r="C58" s="687"/>
      <c r="D58" s="688">
        <v>2</v>
      </c>
      <c r="E58" s="688"/>
      <c r="F58" s="785"/>
      <c r="G58" s="703">
        <v>3</v>
      </c>
      <c r="H58" s="638">
        <v>90</v>
      </c>
      <c r="I58" s="692">
        <v>36</v>
      </c>
      <c r="J58" s="692">
        <v>18</v>
      </c>
      <c r="K58" s="692"/>
      <c r="L58" s="692">
        <v>18</v>
      </c>
      <c r="M58" s="702">
        <v>54</v>
      </c>
      <c r="N58" s="711"/>
      <c r="O58" s="1068">
        <v>2</v>
      </c>
      <c r="P58" s="1069">
        <v>2</v>
      </c>
      <c r="Q58" s="700"/>
      <c r="R58" s="701"/>
      <c r="S58" s="701"/>
      <c r="T58" s="693"/>
      <c r="U58" s="693"/>
      <c r="V58" s="693"/>
      <c r="W58" s="693"/>
      <c r="X58" s="693"/>
      <c r="Y58" s="693"/>
      <c r="Z58" s="693"/>
      <c r="AA58" s="693"/>
      <c r="AB58" s="693"/>
      <c r="AC58" s="693"/>
      <c r="AD58" s="693"/>
      <c r="AE58" s="693"/>
      <c r="AF58" s="693"/>
      <c r="AG58" s="693"/>
      <c r="AH58" s="693"/>
      <c r="AI58" s="693"/>
      <c r="AJ58" s="693"/>
      <c r="AK58" s="693"/>
      <c r="AL58" s="693"/>
      <c r="AM58" s="693"/>
      <c r="AN58" s="693"/>
      <c r="AO58" s="693"/>
      <c r="AP58" s="693"/>
      <c r="AQ58" s="693"/>
      <c r="AR58" s="693"/>
      <c r="AS58" s="693"/>
      <c r="AT58" s="693"/>
      <c r="AU58" s="694"/>
      <c r="AV58" s="695">
        <f t="shared" si="12"/>
        <v>0.4</v>
      </c>
    </row>
    <row r="59" spans="1:48" s="696" customFormat="1" ht="33" customHeight="1" hidden="1">
      <c r="A59" s="721" t="s">
        <v>286</v>
      </c>
      <c r="B59" s="997" t="s">
        <v>277</v>
      </c>
      <c r="C59" s="998"/>
      <c r="D59" s="999">
        <v>2</v>
      </c>
      <c r="E59" s="999"/>
      <c r="F59" s="1000"/>
      <c r="G59" s="1001">
        <v>3.5</v>
      </c>
      <c r="H59" s="767">
        <f>G59*30</f>
        <v>105</v>
      </c>
      <c r="I59" s="722">
        <f>SUM(J59:L59)</f>
        <v>36</v>
      </c>
      <c r="J59" s="761">
        <v>18</v>
      </c>
      <c r="K59" s="761"/>
      <c r="L59" s="761">
        <v>18</v>
      </c>
      <c r="M59" s="773">
        <f>H59-I59</f>
        <v>69</v>
      </c>
      <c r="N59" s="718"/>
      <c r="O59" s="1070">
        <v>2</v>
      </c>
      <c r="P59" s="1061">
        <v>2</v>
      </c>
      <c r="Q59" s="775"/>
      <c r="R59" s="586"/>
      <c r="S59" s="586"/>
      <c r="T59" s="586"/>
      <c r="U59" s="586"/>
      <c r="V59" s="586"/>
      <c r="W59" s="586"/>
      <c r="X59" s="586"/>
      <c r="Y59" s="586"/>
      <c r="Z59" s="586"/>
      <c r="AA59" s="586"/>
      <c r="AB59" s="586"/>
      <c r="AC59" s="586"/>
      <c r="AD59" s="586"/>
      <c r="AE59" s="586"/>
      <c r="AF59" s="586"/>
      <c r="AG59" s="586"/>
      <c r="AH59" s="586"/>
      <c r="AI59" s="586"/>
      <c r="AJ59" s="586"/>
      <c r="AK59" s="586"/>
      <c r="AL59" s="586"/>
      <c r="AM59" s="586"/>
      <c r="AN59" s="586"/>
      <c r="AO59" s="586"/>
      <c r="AP59" s="586"/>
      <c r="AQ59" s="586"/>
      <c r="AR59" s="586"/>
      <c r="AS59" s="586"/>
      <c r="AT59" s="586"/>
      <c r="AU59" s="589"/>
      <c r="AV59" s="695">
        <f t="shared" si="12"/>
        <v>0.34285714285714286</v>
      </c>
    </row>
    <row r="60" spans="1:48" s="696" customFormat="1" ht="33" customHeight="1" hidden="1">
      <c r="A60" s="683" t="s">
        <v>287</v>
      </c>
      <c r="B60" s="755" t="s">
        <v>270</v>
      </c>
      <c r="C60" s="687"/>
      <c r="D60" s="688"/>
      <c r="E60" s="688"/>
      <c r="F60" s="785"/>
      <c r="G60" s="703">
        <f>G61+G62</f>
        <v>4</v>
      </c>
      <c r="H60" s="704">
        <f aca="true" t="shared" si="14" ref="H60:M60">H61+H62</f>
        <v>120</v>
      </c>
      <c r="I60" s="705">
        <f t="shared" si="14"/>
        <v>48</v>
      </c>
      <c r="J60" s="705">
        <f t="shared" si="14"/>
        <v>15</v>
      </c>
      <c r="K60" s="705">
        <f t="shared" si="14"/>
        <v>0</v>
      </c>
      <c r="L60" s="705">
        <f t="shared" si="14"/>
        <v>33</v>
      </c>
      <c r="M60" s="706">
        <f t="shared" si="14"/>
        <v>72</v>
      </c>
      <c r="N60" s="711"/>
      <c r="O60" s="712"/>
      <c r="P60" s="713"/>
      <c r="Q60" s="700"/>
      <c r="R60" s="701"/>
      <c r="S60" s="701"/>
      <c r="T60" s="693"/>
      <c r="U60" s="693"/>
      <c r="V60" s="693"/>
      <c r="W60" s="693"/>
      <c r="X60" s="693"/>
      <c r="Y60" s="693"/>
      <c r="Z60" s="693"/>
      <c r="AA60" s="693"/>
      <c r="AB60" s="693"/>
      <c r="AC60" s="693"/>
      <c r="AD60" s="693"/>
      <c r="AE60" s="693"/>
      <c r="AF60" s="693"/>
      <c r="AG60" s="693"/>
      <c r="AH60" s="693"/>
      <c r="AI60" s="693"/>
      <c r="AJ60" s="693"/>
      <c r="AK60" s="693"/>
      <c r="AL60" s="693"/>
      <c r="AM60" s="693"/>
      <c r="AN60" s="693"/>
      <c r="AO60" s="693"/>
      <c r="AP60" s="693"/>
      <c r="AQ60" s="693"/>
      <c r="AR60" s="693"/>
      <c r="AS60" s="693"/>
      <c r="AT60" s="693"/>
      <c r="AU60" s="694"/>
      <c r="AV60" s="695">
        <f t="shared" si="12"/>
        <v>0.4</v>
      </c>
    </row>
    <row r="61" spans="1:48" s="696" customFormat="1" ht="33" customHeight="1" hidden="1">
      <c r="A61" s="683" t="s">
        <v>311</v>
      </c>
      <c r="B61" s="754" t="s">
        <v>271</v>
      </c>
      <c r="C61" s="687"/>
      <c r="D61" s="688">
        <v>1</v>
      </c>
      <c r="E61" s="688"/>
      <c r="F61" s="785"/>
      <c r="G61" s="686">
        <v>2.5</v>
      </c>
      <c r="H61" s="687">
        <f>G61*30</f>
        <v>75</v>
      </c>
      <c r="I61" s="688">
        <f>J61+L61</f>
        <v>30</v>
      </c>
      <c r="J61" s="688">
        <v>15</v>
      </c>
      <c r="K61" s="688"/>
      <c r="L61" s="688">
        <v>15</v>
      </c>
      <c r="M61" s="689">
        <f>H61-I61</f>
        <v>45</v>
      </c>
      <c r="N61" s="1047">
        <v>2</v>
      </c>
      <c r="O61" s="712"/>
      <c r="P61" s="713"/>
      <c r="Q61" s="700"/>
      <c r="R61" s="701"/>
      <c r="S61" s="701"/>
      <c r="T61" s="693"/>
      <c r="U61" s="693"/>
      <c r="V61" s="693"/>
      <c r="W61" s="693"/>
      <c r="X61" s="693"/>
      <c r="Y61" s="693"/>
      <c r="Z61" s="693"/>
      <c r="AA61" s="693"/>
      <c r="AB61" s="693"/>
      <c r="AC61" s="693"/>
      <c r="AD61" s="693"/>
      <c r="AE61" s="693"/>
      <c r="AF61" s="693"/>
      <c r="AG61" s="693"/>
      <c r="AH61" s="693"/>
      <c r="AI61" s="693"/>
      <c r="AJ61" s="693"/>
      <c r="AK61" s="693"/>
      <c r="AL61" s="693"/>
      <c r="AM61" s="693"/>
      <c r="AN61" s="693"/>
      <c r="AO61" s="693"/>
      <c r="AP61" s="693"/>
      <c r="AQ61" s="693"/>
      <c r="AR61" s="693"/>
      <c r="AS61" s="693"/>
      <c r="AT61" s="693"/>
      <c r="AU61" s="694"/>
      <c r="AV61" s="695">
        <f t="shared" si="12"/>
        <v>0.4</v>
      </c>
    </row>
    <row r="62" spans="1:52" s="696" customFormat="1" ht="33" customHeight="1" hidden="1">
      <c r="A62" s="683" t="s">
        <v>312</v>
      </c>
      <c r="B62" s="972" t="s">
        <v>272</v>
      </c>
      <c r="C62" s="687">
        <v>2</v>
      </c>
      <c r="D62" s="688"/>
      <c r="E62" s="688"/>
      <c r="F62" s="785"/>
      <c r="G62" s="686">
        <v>1.5</v>
      </c>
      <c r="H62" s="687">
        <f>G62*30</f>
        <v>45</v>
      </c>
      <c r="I62" s="688">
        <f>J62+K62+L62</f>
        <v>18</v>
      </c>
      <c r="J62" s="688"/>
      <c r="K62" s="688"/>
      <c r="L62" s="688">
        <v>18</v>
      </c>
      <c r="M62" s="689">
        <f>H62-I62</f>
        <v>27</v>
      </c>
      <c r="N62" s="698"/>
      <c r="O62" s="1066">
        <v>1</v>
      </c>
      <c r="P62" s="1067">
        <v>1</v>
      </c>
      <c r="Q62" s="700"/>
      <c r="R62" s="701"/>
      <c r="S62" s="701"/>
      <c r="T62" s="693"/>
      <c r="U62" s="693"/>
      <c r="V62" s="693"/>
      <c r="W62" s="693"/>
      <c r="X62" s="693"/>
      <c r="Y62" s="693"/>
      <c r="Z62" s="693"/>
      <c r="AA62" s="693"/>
      <c r="AB62" s="693"/>
      <c r="AC62" s="693"/>
      <c r="AD62" s="693"/>
      <c r="AE62" s="693"/>
      <c r="AF62" s="693"/>
      <c r="AG62" s="693"/>
      <c r="AH62" s="693"/>
      <c r="AI62" s="693"/>
      <c r="AJ62" s="693"/>
      <c r="AK62" s="693"/>
      <c r="AL62" s="693"/>
      <c r="AM62" s="693"/>
      <c r="AN62" s="693"/>
      <c r="AO62" s="693"/>
      <c r="AP62" s="693"/>
      <c r="AQ62" s="693"/>
      <c r="AR62" s="693"/>
      <c r="AS62" s="693"/>
      <c r="AT62" s="693"/>
      <c r="AU62" s="694"/>
      <c r="AV62" s="695">
        <f t="shared" si="12"/>
        <v>0.4</v>
      </c>
      <c r="AY62" s="695" t="e">
        <f>G60+#REF!+#REF!+#REF!+G53+G45</f>
        <v>#REF!</v>
      </c>
      <c r="AZ62" s="696">
        <f>N61+N54+N46</f>
        <v>7</v>
      </c>
    </row>
    <row r="63" spans="1:48" s="6" customFormat="1" ht="33.75" customHeight="1" hidden="1" thickBot="1">
      <c r="A63" s="756" t="s">
        <v>288</v>
      </c>
      <c r="B63" s="1004" t="s">
        <v>294</v>
      </c>
      <c r="C63" s="1005"/>
      <c r="D63" s="1006">
        <v>1</v>
      </c>
      <c r="E63" s="1006"/>
      <c r="F63" s="1007"/>
      <c r="G63" s="1031">
        <v>4.5</v>
      </c>
      <c r="H63" s="973">
        <f>G63*30</f>
        <v>135</v>
      </c>
      <c r="I63" s="932">
        <f>SUM(J63:L63)</f>
        <v>45</v>
      </c>
      <c r="J63" s="932">
        <v>30</v>
      </c>
      <c r="K63" s="932">
        <v>15</v>
      </c>
      <c r="L63" s="932"/>
      <c r="M63" s="974">
        <f>H63-I63</f>
        <v>90</v>
      </c>
      <c r="N63" s="1048">
        <f>I63/15</f>
        <v>3</v>
      </c>
      <c r="O63" s="935"/>
      <c r="P63" s="975"/>
      <c r="Q63" s="960"/>
      <c r="R63" s="976"/>
      <c r="S63" s="976"/>
      <c r="T63" s="976"/>
      <c r="U63" s="976"/>
      <c r="V63" s="976"/>
      <c r="W63" s="976"/>
      <c r="X63" s="976"/>
      <c r="Y63" s="976"/>
      <c r="Z63" s="976"/>
      <c r="AA63" s="976"/>
      <c r="AB63" s="976"/>
      <c r="AC63" s="976"/>
      <c r="AD63" s="976"/>
      <c r="AE63" s="976"/>
      <c r="AF63" s="976"/>
      <c r="AG63" s="976"/>
      <c r="AH63" s="976"/>
      <c r="AI63" s="976"/>
      <c r="AJ63" s="976"/>
      <c r="AK63" s="976"/>
      <c r="AL63" s="976"/>
      <c r="AM63" s="976"/>
      <c r="AN63" s="976"/>
      <c r="AO63" s="976"/>
      <c r="AP63" s="976"/>
      <c r="AQ63" s="976"/>
      <c r="AR63" s="976"/>
      <c r="AS63" s="976"/>
      <c r="AT63" s="976"/>
      <c r="AU63" s="977"/>
      <c r="AV63" s="695">
        <f t="shared" si="12"/>
        <v>0.3333333333333333</v>
      </c>
    </row>
    <row r="64" spans="1:47" s="6" customFormat="1" ht="18" customHeight="1" hidden="1" thickBot="1">
      <c r="A64" s="1435"/>
      <c r="B64" s="1436"/>
      <c r="C64" s="1435"/>
      <c r="D64" s="1460"/>
      <c r="E64" s="1460"/>
      <c r="F64" s="1436"/>
      <c r="G64" s="728"/>
      <c r="H64" s="764"/>
      <c r="I64" s="729"/>
      <c r="J64" s="729"/>
      <c r="K64" s="729"/>
      <c r="L64" s="729"/>
      <c r="M64" s="729"/>
      <c r="N64" s="729"/>
      <c r="O64" s="729"/>
      <c r="P64" s="729"/>
      <c r="Q64" s="730"/>
      <c r="R64" s="731"/>
      <c r="S64" s="732"/>
      <c r="T64" s="732"/>
      <c r="U64" s="732"/>
      <c r="V64" s="732"/>
      <c r="W64" s="732"/>
      <c r="X64" s="732"/>
      <c r="Y64" s="732"/>
      <c r="Z64" s="732"/>
      <c r="AA64" s="732"/>
      <c r="AB64" s="732"/>
      <c r="AC64" s="732"/>
      <c r="AD64" s="732"/>
      <c r="AE64" s="732"/>
      <c r="AF64" s="732"/>
      <c r="AG64" s="732"/>
      <c r="AH64" s="732"/>
      <c r="AI64" s="732"/>
      <c r="AJ64" s="732"/>
      <c r="AK64" s="732"/>
      <c r="AL64" s="732"/>
      <c r="AM64" s="732"/>
      <c r="AN64" s="732"/>
      <c r="AO64" s="732"/>
      <c r="AP64" s="732"/>
      <c r="AQ64" s="732"/>
      <c r="AR64" s="732"/>
      <c r="AS64" s="732"/>
      <c r="AT64" s="732"/>
      <c r="AU64" s="733"/>
    </row>
    <row r="65" spans="1:47" s="461" customFormat="1" ht="21.75" customHeight="1" hidden="1" thickBot="1">
      <c r="A65" s="1415"/>
      <c r="B65" s="1416"/>
      <c r="C65" s="1421"/>
      <c r="D65" s="1422"/>
      <c r="E65" s="1422"/>
      <c r="F65" s="1423"/>
      <c r="G65" s="730"/>
      <c r="H65" s="734"/>
      <c r="I65" s="734"/>
      <c r="J65" s="734"/>
      <c r="K65" s="734"/>
      <c r="L65" s="734"/>
      <c r="M65" s="734"/>
      <c r="N65" s="730"/>
      <c r="O65" s="730"/>
      <c r="P65" s="728"/>
      <c r="Q65" s="730"/>
      <c r="R65" s="735"/>
      <c r="S65" s="736"/>
      <c r="T65" s="736"/>
      <c r="U65" s="736"/>
      <c r="V65" s="736"/>
      <c r="W65" s="736"/>
      <c r="X65" s="736"/>
      <c r="Y65" s="736"/>
      <c r="Z65" s="736"/>
      <c r="AA65" s="736"/>
      <c r="AB65" s="736"/>
      <c r="AC65" s="736"/>
      <c r="AD65" s="736"/>
      <c r="AE65" s="736"/>
      <c r="AF65" s="736"/>
      <c r="AG65" s="736"/>
      <c r="AH65" s="736"/>
      <c r="AI65" s="736"/>
      <c r="AJ65" s="736"/>
      <c r="AK65" s="736"/>
      <c r="AL65" s="736"/>
      <c r="AM65" s="736"/>
      <c r="AN65" s="736"/>
      <c r="AO65" s="736"/>
      <c r="AP65" s="736"/>
      <c r="AQ65" s="736"/>
      <c r="AR65" s="736"/>
      <c r="AS65" s="736"/>
      <c r="AT65" s="736"/>
      <c r="AU65" s="737"/>
    </row>
    <row r="66" spans="1:47" s="1013" customFormat="1" ht="21.75" customHeight="1" hidden="1" thickBot="1">
      <c r="A66" s="1014"/>
      <c r="B66" s="1032"/>
      <c r="C66" s="1033"/>
      <c r="D66" s="1033"/>
      <c r="E66" s="1033"/>
      <c r="F66" s="1033"/>
      <c r="G66" s="1034"/>
      <c r="H66" s="1035"/>
      <c r="I66" s="1035"/>
      <c r="J66" s="1035"/>
      <c r="K66" s="1035"/>
      <c r="L66" s="1035"/>
      <c r="M66" s="1037"/>
      <c r="N66" s="1036"/>
      <c r="O66" s="1036"/>
      <c r="P66" s="1036"/>
      <c r="Q66" s="1010"/>
      <c r="R66" s="1011"/>
      <c r="S66" s="1011"/>
      <c r="T66" s="1011"/>
      <c r="U66" s="1011"/>
      <c r="V66" s="1011"/>
      <c r="W66" s="1011"/>
      <c r="X66" s="1011"/>
      <c r="Y66" s="1011"/>
      <c r="Z66" s="1011"/>
      <c r="AA66" s="1011"/>
      <c r="AB66" s="1011"/>
      <c r="AC66" s="1011"/>
      <c r="AD66" s="1011"/>
      <c r="AE66" s="1011"/>
      <c r="AF66" s="1011"/>
      <c r="AG66" s="1011"/>
      <c r="AH66" s="1011"/>
      <c r="AI66" s="1011"/>
      <c r="AJ66" s="1011"/>
      <c r="AK66" s="1011"/>
      <c r="AL66" s="1011"/>
      <c r="AM66" s="1011"/>
      <c r="AN66" s="1011"/>
      <c r="AO66" s="1011"/>
      <c r="AP66" s="1011"/>
      <c r="AQ66" s="1011"/>
      <c r="AR66" s="1011"/>
      <c r="AS66" s="1011"/>
      <c r="AT66" s="1011"/>
      <c r="AU66" s="1012"/>
    </row>
    <row r="67" spans="1:227" ht="30.75">
      <c r="A67" s="757" t="s">
        <v>223</v>
      </c>
      <c r="B67" s="848" t="s">
        <v>58</v>
      </c>
      <c r="C67" s="760">
        <v>1</v>
      </c>
      <c r="D67" s="765"/>
      <c r="E67" s="765"/>
      <c r="F67" s="849"/>
      <c r="G67" s="850">
        <v>3</v>
      </c>
      <c r="H67" s="851">
        <v>90</v>
      </c>
      <c r="I67" s="852">
        <v>30</v>
      </c>
      <c r="J67" s="852">
        <v>20</v>
      </c>
      <c r="K67" s="852"/>
      <c r="L67" s="852">
        <v>10</v>
      </c>
      <c r="M67" s="853">
        <v>60</v>
      </c>
      <c r="N67" s="1038">
        <v>2</v>
      </c>
      <c r="O67" s="855"/>
      <c r="P67" s="855"/>
      <c r="Q67" s="856"/>
      <c r="R67" s="587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</row>
    <row r="68" spans="1:227" ht="31.5" thickBot="1">
      <c r="A68" s="594" t="s">
        <v>226</v>
      </c>
      <c r="B68" s="795" t="s">
        <v>33</v>
      </c>
      <c r="C68" s="643"/>
      <c r="D68" s="631">
        <v>1</v>
      </c>
      <c r="E68" s="631"/>
      <c r="F68" s="633"/>
      <c r="G68" s="796">
        <v>1.5</v>
      </c>
      <c r="H68" s="797">
        <v>45</v>
      </c>
      <c r="I68" s="798">
        <v>30</v>
      </c>
      <c r="J68" s="799"/>
      <c r="K68" s="799"/>
      <c r="L68" s="799">
        <v>30</v>
      </c>
      <c r="M68" s="697">
        <v>15</v>
      </c>
      <c r="N68" s="1039">
        <v>2</v>
      </c>
      <c r="O68" s="644"/>
      <c r="P68" s="633"/>
      <c r="Q68" s="592"/>
      <c r="R68" s="58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</row>
    <row r="69" spans="1:227" ht="30.75">
      <c r="A69" s="757" t="s">
        <v>240</v>
      </c>
      <c r="B69" s="815" t="s">
        <v>238</v>
      </c>
      <c r="C69" s="715"/>
      <c r="D69" s="716">
        <v>1</v>
      </c>
      <c r="E69" s="716"/>
      <c r="F69" s="656"/>
      <c r="G69" s="816">
        <v>4</v>
      </c>
      <c r="H69" s="817">
        <v>120</v>
      </c>
      <c r="I69" s="818">
        <v>45</v>
      </c>
      <c r="J69" s="819">
        <v>30</v>
      </c>
      <c r="K69" s="819"/>
      <c r="L69" s="819">
        <v>15</v>
      </c>
      <c r="M69" s="820">
        <v>75</v>
      </c>
      <c r="N69" s="1040">
        <v>3</v>
      </c>
      <c r="O69" s="822"/>
      <c r="P69" s="823"/>
      <c r="Q69" s="760"/>
      <c r="R69" s="587"/>
      <c r="S69" s="628">
        <v>0.375</v>
      </c>
      <c r="T69" s="6"/>
      <c r="U69" s="6" t="s">
        <v>304</v>
      </c>
      <c r="V69" s="6"/>
      <c r="W69" s="6"/>
      <c r="X69" s="6" t="s">
        <v>307</v>
      </c>
      <c r="Y69" s="6" t="s">
        <v>301</v>
      </c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</row>
    <row r="70" spans="1:227" ht="30.75">
      <c r="A70" s="594" t="s">
        <v>243</v>
      </c>
      <c r="B70" s="791" t="s">
        <v>259</v>
      </c>
      <c r="C70" s="1071"/>
      <c r="D70" s="772">
        <v>1</v>
      </c>
      <c r="E70" s="595"/>
      <c r="F70" s="828"/>
      <c r="G70" s="759">
        <v>3</v>
      </c>
      <c r="H70" s="766">
        <v>90</v>
      </c>
      <c r="I70" s="826">
        <v>30</v>
      </c>
      <c r="J70" s="595">
        <v>15</v>
      </c>
      <c r="K70" s="595"/>
      <c r="L70" s="595">
        <v>15</v>
      </c>
      <c r="M70" s="771">
        <v>60</v>
      </c>
      <c r="N70" s="1041">
        <v>2</v>
      </c>
      <c r="O70" s="591"/>
      <c r="P70" s="593"/>
      <c r="Q70" s="652"/>
      <c r="R70" s="584"/>
      <c r="S70" s="628">
        <v>0.3333333333333333</v>
      </c>
      <c r="T70" s="625"/>
      <c r="U70" s="625"/>
      <c r="V70" s="625"/>
      <c r="W70" s="625"/>
      <c r="X70" s="625"/>
      <c r="Y70" s="625"/>
      <c r="Z70" s="625"/>
      <c r="AA70" s="625"/>
      <c r="AB70" s="625"/>
      <c r="AC70" s="625"/>
      <c r="AD70" s="625"/>
      <c r="AE70" s="625"/>
      <c r="AF70" s="625"/>
      <c r="AG70" s="625"/>
      <c r="AH70" s="625"/>
      <c r="AI70" s="625"/>
      <c r="AJ70" s="625"/>
      <c r="AK70" s="625"/>
      <c r="AL70" s="625"/>
      <c r="AM70" s="625"/>
      <c r="AN70" s="625"/>
      <c r="AO70" s="625"/>
      <c r="AP70" s="625"/>
      <c r="AQ70" s="625"/>
      <c r="AR70" s="625"/>
      <c r="AS70" s="625"/>
      <c r="AT70" s="625"/>
      <c r="AU70" s="625"/>
      <c r="AV70" s="625"/>
      <c r="AW70" s="625"/>
      <c r="AX70" s="625"/>
      <c r="AY70" s="625"/>
      <c r="AZ70" s="625"/>
      <c r="BA70" s="625"/>
      <c r="BB70" s="625"/>
      <c r="BC70" s="625"/>
      <c r="BD70" s="625"/>
      <c r="BE70" s="625"/>
      <c r="BF70" s="625"/>
      <c r="BG70" s="625"/>
      <c r="BH70" s="625"/>
      <c r="BI70" s="625"/>
      <c r="BJ70" s="625"/>
      <c r="BK70" s="625"/>
      <c r="BL70" s="625"/>
      <c r="BM70" s="625"/>
      <c r="BN70" s="625"/>
      <c r="BO70" s="625"/>
      <c r="BP70" s="625"/>
      <c r="BQ70" s="625"/>
      <c r="BR70" s="625"/>
      <c r="BS70" s="625"/>
      <c r="BT70" s="625"/>
      <c r="BU70" s="625"/>
      <c r="BV70" s="625"/>
      <c r="BW70" s="625"/>
      <c r="BX70" s="625"/>
      <c r="BY70" s="625"/>
      <c r="BZ70" s="625"/>
      <c r="CA70" s="625"/>
      <c r="CB70" s="625"/>
      <c r="CC70" s="625"/>
      <c r="CD70" s="625"/>
      <c r="CE70" s="625"/>
      <c r="CF70" s="625"/>
      <c r="CG70" s="625"/>
      <c r="CH70" s="625"/>
      <c r="CI70" s="625"/>
      <c r="CJ70" s="625"/>
      <c r="CK70" s="625"/>
      <c r="CL70" s="625"/>
      <c r="CM70" s="625"/>
      <c r="CN70" s="625"/>
      <c r="CO70" s="625"/>
      <c r="CP70" s="625"/>
      <c r="CQ70" s="625"/>
      <c r="CR70" s="625"/>
      <c r="CS70" s="625"/>
      <c r="CT70" s="625"/>
      <c r="CU70" s="625"/>
      <c r="CV70" s="625"/>
      <c r="CW70" s="625"/>
      <c r="CX70" s="625"/>
      <c r="CY70" s="625"/>
      <c r="CZ70" s="625"/>
      <c r="DA70" s="625"/>
      <c r="DB70" s="625"/>
      <c r="DC70" s="625"/>
      <c r="DD70" s="625"/>
      <c r="DE70" s="625"/>
      <c r="DF70" s="625"/>
      <c r="DG70" s="625"/>
      <c r="DH70" s="625"/>
      <c r="DI70" s="625"/>
      <c r="DJ70" s="625"/>
      <c r="DK70" s="625"/>
      <c r="DL70" s="625"/>
      <c r="DM70" s="625"/>
      <c r="DN70" s="625"/>
      <c r="DO70" s="625"/>
      <c r="DP70" s="625"/>
      <c r="DQ70" s="625"/>
      <c r="DR70" s="625"/>
      <c r="DS70" s="625"/>
      <c r="DT70" s="625"/>
      <c r="DU70" s="625"/>
      <c r="DV70" s="625"/>
      <c r="DW70" s="625"/>
      <c r="DX70" s="625"/>
      <c r="DY70" s="625"/>
      <c r="DZ70" s="625"/>
      <c r="EA70" s="625"/>
      <c r="EB70" s="625"/>
      <c r="EC70" s="625"/>
      <c r="ED70" s="625"/>
      <c r="EE70" s="625"/>
      <c r="EF70" s="625"/>
      <c r="EG70" s="625"/>
      <c r="EH70" s="625"/>
      <c r="EI70" s="625"/>
      <c r="EJ70" s="625"/>
      <c r="EK70" s="625"/>
      <c r="EL70" s="625"/>
      <c r="EM70" s="625"/>
      <c r="EN70" s="625"/>
      <c r="EO70" s="625"/>
      <c r="EP70" s="625"/>
      <c r="EQ70" s="625"/>
      <c r="ER70" s="625"/>
      <c r="ES70" s="625"/>
      <c r="ET70" s="625"/>
      <c r="EU70" s="625"/>
      <c r="EV70" s="625"/>
      <c r="EW70" s="625"/>
      <c r="EX70" s="625"/>
      <c r="EY70" s="625"/>
      <c r="EZ70" s="625"/>
      <c r="FA70" s="625"/>
      <c r="FB70" s="625"/>
      <c r="FC70" s="625"/>
      <c r="FD70" s="625"/>
      <c r="FE70" s="625"/>
      <c r="FF70" s="625"/>
      <c r="FG70" s="625"/>
      <c r="FH70" s="625"/>
      <c r="FI70" s="625"/>
      <c r="FJ70" s="625"/>
      <c r="FK70" s="625"/>
      <c r="FL70" s="625"/>
      <c r="FM70" s="625"/>
      <c r="FN70" s="625"/>
      <c r="FO70" s="625"/>
      <c r="FP70" s="625"/>
      <c r="FQ70" s="625"/>
      <c r="FR70" s="625"/>
      <c r="FS70" s="625"/>
      <c r="FT70" s="625"/>
      <c r="FU70" s="625"/>
      <c r="FV70" s="625"/>
      <c r="FW70" s="625"/>
      <c r="FX70" s="625"/>
      <c r="FY70" s="625"/>
      <c r="FZ70" s="625"/>
      <c r="GA70" s="625"/>
      <c r="GB70" s="625"/>
      <c r="GC70" s="625"/>
      <c r="GD70" s="625"/>
      <c r="GE70" s="625"/>
      <c r="GF70" s="625"/>
      <c r="GG70" s="625"/>
      <c r="GH70" s="625"/>
      <c r="GI70" s="625"/>
      <c r="GJ70" s="625"/>
      <c r="GK70" s="625"/>
      <c r="GL70" s="625"/>
      <c r="GM70" s="625"/>
      <c r="GN70" s="625"/>
      <c r="GO70" s="625"/>
      <c r="GP70" s="625"/>
      <c r="GQ70" s="625"/>
      <c r="GR70" s="625"/>
      <c r="GS70" s="625"/>
      <c r="GT70" s="625"/>
      <c r="GU70" s="625"/>
      <c r="GV70" s="625"/>
      <c r="GW70" s="625"/>
      <c r="GX70" s="625"/>
      <c r="GY70" s="625"/>
      <c r="GZ70" s="625"/>
      <c r="HA70" s="625"/>
      <c r="HB70" s="625"/>
      <c r="HC70" s="625"/>
      <c r="HD70" s="625"/>
      <c r="HE70" s="625"/>
      <c r="HF70" s="625"/>
      <c r="HG70" s="625"/>
      <c r="HH70" s="625"/>
      <c r="HI70" s="625"/>
      <c r="HJ70" s="625"/>
      <c r="HK70" s="625"/>
      <c r="HL70" s="625"/>
      <c r="HM70" s="625"/>
      <c r="HN70" s="625"/>
      <c r="HO70" s="625"/>
      <c r="HP70" s="625"/>
      <c r="HQ70" s="625"/>
      <c r="HR70" s="625"/>
      <c r="HS70" s="625"/>
    </row>
    <row r="71" spans="1:227" ht="15">
      <c r="A71" s="837" t="s">
        <v>273</v>
      </c>
      <c r="B71" s="779" t="s">
        <v>295</v>
      </c>
      <c r="C71" s="793">
        <v>1</v>
      </c>
      <c r="D71" s="717"/>
      <c r="E71" s="793"/>
      <c r="F71" s="794"/>
      <c r="G71" s="1022">
        <v>4.5</v>
      </c>
      <c r="H71" s="1016">
        <v>135</v>
      </c>
      <c r="I71" s="1023">
        <v>45</v>
      </c>
      <c r="J71" s="1018">
        <v>30</v>
      </c>
      <c r="K71" s="1019"/>
      <c r="L71" s="1018">
        <v>15</v>
      </c>
      <c r="M71" s="1020">
        <v>90</v>
      </c>
      <c r="N71" s="1042">
        <v>3</v>
      </c>
      <c r="O71" s="834"/>
      <c r="P71" s="835"/>
      <c r="Q71" s="838"/>
      <c r="R71" s="589"/>
      <c r="S71" s="628">
        <v>0.3333333333333333</v>
      </c>
      <c r="T71" s="625"/>
      <c r="U71" s="625" t="s">
        <v>304</v>
      </c>
      <c r="V71" s="625"/>
      <c r="W71" s="625"/>
      <c r="X71" s="625"/>
      <c r="Y71" s="625"/>
      <c r="Z71" s="625"/>
      <c r="AA71" s="625"/>
      <c r="AB71" s="625"/>
      <c r="AC71" s="625"/>
      <c r="AD71" s="625"/>
      <c r="AE71" s="625"/>
      <c r="AF71" s="625"/>
      <c r="AG71" s="625"/>
      <c r="AH71" s="625"/>
      <c r="AI71" s="625"/>
      <c r="AJ71" s="625"/>
      <c r="AK71" s="625"/>
      <c r="AL71" s="625"/>
      <c r="AM71" s="625"/>
      <c r="AN71" s="625"/>
      <c r="AO71" s="625"/>
      <c r="AP71" s="625"/>
      <c r="AQ71" s="625"/>
      <c r="AR71" s="625"/>
      <c r="AS71" s="625"/>
      <c r="AT71" s="625"/>
      <c r="AU71" s="625"/>
      <c r="AV71" s="625"/>
      <c r="AW71" s="625"/>
      <c r="AX71" s="625"/>
      <c r="AY71" s="625"/>
      <c r="AZ71" s="625"/>
      <c r="BA71" s="625"/>
      <c r="BB71" s="625"/>
      <c r="BC71" s="625"/>
      <c r="BD71" s="625"/>
      <c r="BE71" s="625"/>
      <c r="BF71" s="625"/>
      <c r="BG71" s="625"/>
      <c r="BH71" s="625"/>
      <c r="BI71" s="625"/>
      <c r="BJ71" s="625"/>
      <c r="BK71" s="625"/>
      <c r="BL71" s="625"/>
      <c r="BM71" s="625"/>
      <c r="BN71" s="625"/>
      <c r="BO71" s="625"/>
      <c r="BP71" s="625"/>
      <c r="BQ71" s="625"/>
      <c r="BR71" s="625"/>
      <c r="BS71" s="625"/>
      <c r="BT71" s="625"/>
      <c r="BU71" s="625"/>
      <c r="BV71" s="625"/>
      <c r="BW71" s="625"/>
      <c r="BX71" s="625"/>
      <c r="BY71" s="625"/>
      <c r="BZ71" s="625"/>
      <c r="CA71" s="625"/>
      <c r="CB71" s="625"/>
      <c r="CC71" s="625"/>
      <c r="CD71" s="625"/>
      <c r="CE71" s="625"/>
      <c r="CF71" s="625"/>
      <c r="CG71" s="625"/>
      <c r="CH71" s="625"/>
      <c r="CI71" s="625"/>
      <c r="CJ71" s="625"/>
      <c r="CK71" s="625"/>
      <c r="CL71" s="625"/>
      <c r="CM71" s="625"/>
      <c r="CN71" s="625"/>
      <c r="CO71" s="625"/>
      <c r="CP71" s="625"/>
      <c r="CQ71" s="625"/>
      <c r="CR71" s="625"/>
      <c r="CS71" s="625"/>
      <c r="CT71" s="625"/>
      <c r="CU71" s="625"/>
      <c r="CV71" s="625"/>
      <c r="CW71" s="625"/>
      <c r="CX71" s="625"/>
      <c r="CY71" s="625"/>
      <c r="CZ71" s="625"/>
      <c r="DA71" s="625"/>
      <c r="DB71" s="625"/>
      <c r="DC71" s="625"/>
      <c r="DD71" s="625"/>
      <c r="DE71" s="625"/>
      <c r="DF71" s="625"/>
      <c r="DG71" s="625"/>
      <c r="DH71" s="625"/>
      <c r="DI71" s="625"/>
      <c r="DJ71" s="625"/>
      <c r="DK71" s="625"/>
      <c r="DL71" s="625"/>
      <c r="DM71" s="625"/>
      <c r="DN71" s="625"/>
      <c r="DO71" s="625"/>
      <c r="DP71" s="625"/>
      <c r="DQ71" s="625"/>
      <c r="DR71" s="625"/>
      <c r="DS71" s="625"/>
      <c r="DT71" s="625"/>
      <c r="DU71" s="625"/>
      <c r="DV71" s="625"/>
      <c r="DW71" s="625"/>
      <c r="DX71" s="625"/>
      <c r="DY71" s="625"/>
      <c r="DZ71" s="625"/>
      <c r="EA71" s="625"/>
      <c r="EB71" s="625"/>
      <c r="EC71" s="625"/>
      <c r="ED71" s="625"/>
      <c r="EE71" s="625"/>
      <c r="EF71" s="625"/>
      <c r="EG71" s="625"/>
      <c r="EH71" s="625"/>
      <c r="EI71" s="625"/>
      <c r="EJ71" s="625"/>
      <c r="EK71" s="625"/>
      <c r="EL71" s="625"/>
      <c r="EM71" s="625"/>
      <c r="EN71" s="625"/>
      <c r="EO71" s="625"/>
      <c r="EP71" s="625"/>
      <c r="EQ71" s="625"/>
      <c r="ER71" s="625"/>
      <c r="ES71" s="625"/>
      <c r="ET71" s="625"/>
      <c r="EU71" s="625"/>
      <c r="EV71" s="625"/>
      <c r="EW71" s="625"/>
      <c r="EX71" s="625"/>
      <c r="EY71" s="625"/>
      <c r="EZ71" s="625"/>
      <c r="FA71" s="625"/>
      <c r="FB71" s="625"/>
      <c r="FC71" s="625"/>
      <c r="FD71" s="625"/>
      <c r="FE71" s="625"/>
      <c r="FF71" s="625"/>
      <c r="FG71" s="625"/>
      <c r="FH71" s="625"/>
      <c r="FI71" s="625"/>
      <c r="FJ71" s="625"/>
      <c r="FK71" s="625"/>
      <c r="FL71" s="625"/>
      <c r="FM71" s="625"/>
      <c r="FN71" s="625"/>
      <c r="FO71" s="625"/>
      <c r="FP71" s="625"/>
      <c r="FQ71" s="625"/>
      <c r="FR71" s="625"/>
      <c r="FS71" s="625"/>
      <c r="FT71" s="625"/>
      <c r="FU71" s="625"/>
      <c r="FV71" s="625"/>
      <c r="FW71" s="625"/>
      <c r="FX71" s="625"/>
      <c r="FY71" s="625"/>
      <c r="FZ71" s="625"/>
      <c r="GA71" s="625"/>
      <c r="GB71" s="625"/>
      <c r="GC71" s="625"/>
      <c r="GD71" s="625"/>
      <c r="GE71" s="625"/>
      <c r="GF71" s="625"/>
      <c r="GG71" s="625"/>
      <c r="GH71" s="625"/>
      <c r="GI71" s="625"/>
      <c r="GJ71" s="625"/>
      <c r="GK71" s="625"/>
      <c r="GL71" s="625"/>
      <c r="GM71" s="625"/>
      <c r="GN71" s="625"/>
      <c r="GO71" s="625"/>
      <c r="GP71" s="625"/>
      <c r="GQ71" s="625"/>
      <c r="GR71" s="625"/>
      <c r="GS71" s="625"/>
      <c r="GT71" s="625"/>
      <c r="GU71" s="625"/>
      <c r="GV71" s="625"/>
      <c r="GW71" s="625"/>
      <c r="GX71" s="625"/>
      <c r="GY71" s="625"/>
      <c r="GZ71" s="625"/>
      <c r="HA71" s="625"/>
      <c r="HB71" s="625"/>
      <c r="HC71" s="625"/>
      <c r="HD71" s="625"/>
      <c r="HE71" s="625"/>
      <c r="HF71" s="625"/>
      <c r="HG71" s="625"/>
      <c r="HH71" s="625"/>
      <c r="HI71" s="625"/>
      <c r="HJ71" s="625"/>
      <c r="HK71" s="625"/>
      <c r="HL71" s="625"/>
      <c r="HM71" s="625"/>
      <c r="HN71" s="625"/>
      <c r="HO71" s="625"/>
      <c r="HP71" s="625"/>
      <c r="HQ71" s="625"/>
      <c r="HR71" s="625"/>
      <c r="HS71" s="625"/>
    </row>
    <row r="72" spans="1:227" ht="31.5" thickBot="1">
      <c r="A72" s="714" t="s">
        <v>284</v>
      </c>
      <c r="B72" s="839" t="s">
        <v>265</v>
      </c>
      <c r="C72" s="840">
        <v>1</v>
      </c>
      <c r="D72" s="841"/>
      <c r="E72" s="842"/>
      <c r="F72" s="843"/>
      <c r="G72" s="1024">
        <v>4.5</v>
      </c>
      <c r="H72" s="1025">
        <v>135</v>
      </c>
      <c r="I72" s="1026">
        <v>45</v>
      </c>
      <c r="J72" s="1027">
        <v>30</v>
      </c>
      <c r="K72" s="1028"/>
      <c r="L72" s="1027">
        <v>15</v>
      </c>
      <c r="M72" s="1029">
        <v>90</v>
      </c>
      <c r="N72" s="1043">
        <v>3</v>
      </c>
      <c r="O72" s="844"/>
      <c r="P72" s="845"/>
      <c r="Q72" s="846"/>
      <c r="R72" s="667"/>
      <c r="S72" s="628">
        <v>0.3333333333333333</v>
      </c>
      <c r="T72" s="625"/>
      <c r="U72" s="625" t="s">
        <v>304</v>
      </c>
      <c r="V72" s="625"/>
      <c r="W72" s="625"/>
      <c r="X72" s="625"/>
      <c r="Y72" s="625"/>
      <c r="Z72" s="625"/>
      <c r="AA72" s="625"/>
      <c r="AB72" s="625"/>
      <c r="AC72" s="625"/>
      <c r="AD72" s="625"/>
      <c r="AE72" s="625"/>
      <c r="AF72" s="625"/>
      <c r="AG72" s="625"/>
      <c r="AH72" s="625"/>
      <c r="AI72" s="625"/>
      <c r="AJ72" s="625"/>
      <c r="AK72" s="625"/>
      <c r="AL72" s="625"/>
      <c r="AM72" s="625"/>
      <c r="AN72" s="625"/>
      <c r="AO72" s="625"/>
      <c r="AP72" s="625"/>
      <c r="AQ72" s="625"/>
      <c r="AR72" s="625"/>
      <c r="AS72" s="625"/>
      <c r="AT72" s="625"/>
      <c r="AU72" s="625"/>
      <c r="AV72" s="625"/>
      <c r="AW72" s="625"/>
      <c r="AX72" s="625"/>
      <c r="AY72" s="625"/>
      <c r="AZ72" s="625"/>
      <c r="BA72" s="625"/>
      <c r="BB72" s="625"/>
      <c r="BC72" s="625"/>
      <c r="BD72" s="625"/>
      <c r="BE72" s="625"/>
      <c r="BF72" s="625"/>
      <c r="BG72" s="625"/>
      <c r="BH72" s="625"/>
      <c r="BI72" s="625"/>
      <c r="BJ72" s="625"/>
      <c r="BK72" s="625"/>
      <c r="BL72" s="625"/>
      <c r="BM72" s="625"/>
      <c r="BN72" s="625"/>
      <c r="BO72" s="625"/>
      <c r="BP72" s="625"/>
      <c r="BQ72" s="625"/>
      <c r="BR72" s="625"/>
      <c r="BS72" s="625"/>
      <c r="BT72" s="625"/>
      <c r="BU72" s="625"/>
      <c r="BV72" s="625"/>
      <c r="BW72" s="625"/>
      <c r="BX72" s="625"/>
      <c r="BY72" s="625"/>
      <c r="BZ72" s="625"/>
      <c r="CA72" s="625"/>
      <c r="CB72" s="625"/>
      <c r="CC72" s="625"/>
      <c r="CD72" s="625"/>
      <c r="CE72" s="625"/>
      <c r="CF72" s="625"/>
      <c r="CG72" s="625"/>
      <c r="CH72" s="625"/>
      <c r="CI72" s="625"/>
      <c r="CJ72" s="625"/>
      <c r="CK72" s="625"/>
      <c r="CL72" s="625"/>
      <c r="CM72" s="625"/>
      <c r="CN72" s="625"/>
      <c r="CO72" s="625"/>
      <c r="CP72" s="625"/>
      <c r="CQ72" s="625"/>
      <c r="CR72" s="625"/>
      <c r="CS72" s="625"/>
      <c r="CT72" s="625"/>
      <c r="CU72" s="625"/>
      <c r="CV72" s="625"/>
      <c r="CW72" s="625"/>
      <c r="CX72" s="625"/>
      <c r="CY72" s="625"/>
      <c r="CZ72" s="625"/>
      <c r="DA72" s="625"/>
      <c r="DB72" s="625"/>
      <c r="DC72" s="625"/>
      <c r="DD72" s="625"/>
      <c r="DE72" s="625"/>
      <c r="DF72" s="625"/>
      <c r="DG72" s="625"/>
      <c r="DH72" s="625"/>
      <c r="DI72" s="625"/>
      <c r="DJ72" s="625"/>
      <c r="DK72" s="625"/>
      <c r="DL72" s="625"/>
      <c r="DM72" s="625"/>
      <c r="DN72" s="625"/>
      <c r="DO72" s="625"/>
      <c r="DP72" s="625"/>
      <c r="DQ72" s="625"/>
      <c r="DR72" s="625"/>
      <c r="DS72" s="625"/>
      <c r="DT72" s="625"/>
      <c r="DU72" s="625"/>
      <c r="DV72" s="625"/>
      <c r="DW72" s="625"/>
      <c r="DX72" s="625"/>
      <c r="DY72" s="625"/>
      <c r="DZ72" s="625"/>
      <c r="EA72" s="625"/>
      <c r="EB72" s="625"/>
      <c r="EC72" s="625"/>
      <c r="ED72" s="625"/>
      <c r="EE72" s="625"/>
      <c r="EF72" s="625"/>
      <c r="EG72" s="625"/>
      <c r="EH72" s="625"/>
      <c r="EI72" s="625"/>
      <c r="EJ72" s="625"/>
      <c r="EK72" s="625"/>
      <c r="EL72" s="625"/>
      <c r="EM72" s="625"/>
      <c r="EN72" s="625"/>
      <c r="EO72" s="625"/>
      <c r="EP72" s="625"/>
      <c r="EQ72" s="625"/>
      <c r="ER72" s="625"/>
      <c r="ES72" s="625"/>
      <c r="ET72" s="625"/>
      <c r="EU72" s="625"/>
      <c r="EV72" s="625"/>
      <c r="EW72" s="625"/>
      <c r="EX72" s="625"/>
      <c r="EY72" s="625"/>
      <c r="EZ72" s="625"/>
      <c r="FA72" s="625"/>
      <c r="FB72" s="625"/>
      <c r="FC72" s="625"/>
      <c r="FD72" s="625"/>
      <c r="FE72" s="625"/>
      <c r="FF72" s="625"/>
      <c r="FG72" s="625"/>
      <c r="FH72" s="625"/>
      <c r="FI72" s="625"/>
      <c r="FJ72" s="625"/>
      <c r="FK72" s="625"/>
      <c r="FL72" s="625"/>
      <c r="FM72" s="625"/>
      <c r="FN72" s="625"/>
      <c r="FO72" s="625"/>
      <c r="FP72" s="625"/>
      <c r="FQ72" s="625"/>
      <c r="FR72" s="625"/>
      <c r="FS72" s="625"/>
      <c r="FT72" s="625"/>
      <c r="FU72" s="625"/>
      <c r="FV72" s="625"/>
      <c r="FW72" s="625"/>
      <c r="FX72" s="625"/>
      <c r="FY72" s="625"/>
      <c r="FZ72" s="625"/>
      <c r="GA72" s="625"/>
      <c r="GB72" s="625"/>
      <c r="GC72" s="625"/>
      <c r="GD72" s="625"/>
      <c r="GE72" s="625"/>
      <c r="GF72" s="625"/>
      <c r="GG72" s="625"/>
      <c r="GH72" s="625"/>
      <c r="GI72" s="625"/>
      <c r="GJ72" s="625"/>
      <c r="GK72" s="625"/>
      <c r="GL72" s="625"/>
      <c r="GM72" s="625"/>
      <c r="GN72" s="625"/>
      <c r="GO72" s="625"/>
      <c r="GP72" s="625"/>
      <c r="GQ72" s="625"/>
      <c r="GR72" s="625"/>
      <c r="GS72" s="625"/>
      <c r="GT72" s="625"/>
      <c r="GU72" s="625"/>
      <c r="GV72" s="625"/>
      <c r="GW72" s="625"/>
      <c r="GX72" s="625"/>
      <c r="GY72" s="625"/>
      <c r="GZ72" s="625"/>
      <c r="HA72" s="625"/>
      <c r="HB72" s="625"/>
      <c r="HC72" s="625"/>
      <c r="HD72" s="625"/>
      <c r="HE72" s="625"/>
      <c r="HF72" s="625"/>
      <c r="HG72" s="625"/>
      <c r="HH72" s="625"/>
      <c r="HI72" s="625"/>
      <c r="HJ72" s="625"/>
      <c r="HK72" s="625"/>
      <c r="HL72" s="625"/>
      <c r="HM72" s="625"/>
      <c r="HN72" s="625"/>
      <c r="HO72" s="625"/>
      <c r="HP72" s="625"/>
      <c r="HQ72" s="625"/>
      <c r="HR72" s="625"/>
      <c r="HS72" s="625"/>
    </row>
    <row r="73" spans="1:227" ht="30.75">
      <c r="A73" s="594" t="s">
        <v>282</v>
      </c>
      <c r="B73" s="984" t="s">
        <v>262</v>
      </c>
      <c r="C73" s="985">
        <v>1</v>
      </c>
      <c r="D73" s="986"/>
      <c r="E73" s="986"/>
      <c r="F73" s="987"/>
      <c r="G73" s="1030">
        <v>6</v>
      </c>
      <c r="H73" s="768">
        <v>180</v>
      </c>
      <c r="I73" s="591">
        <v>60</v>
      </c>
      <c r="J73" s="591">
        <v>30</v>
      </c>
      <c r="K73" s="591"/>
      <c r="L73" s="591">
        <v>30</v>
      </c>
      <c r="M73" s="772">
        <v>120</v>
      </c>
      <c r="N73" s="1045">
        <v>4</v>
      </c>
      <c r="O73" s="725"/>
      <c r="P73" s="726"/>
      <c r="Q73" s="776"/>
      <c r="R73" s="584"/>
      <c r="S73" s="695">
        <v>0.3333333333333333</v>
      </c>
      <c r="T73" s="696"/>
      <c r="U73" s="696"/>
      <c r="V73" s="696"/>
      <c r="W73" s="696"/>
      <c r="X73" s="696"/>
      <c r="Y73" s="696"/>
      <c r="Z73" s="696"/>
      <c r="AA73" s="696"/>
      <c r="AB73" s="696"/>
      <c r="AC73" s="696"/>
      <c r="AD73" s="696"/>
      <c r="AE73" s="696"/>
      <c r="AF73" s="696"/>
      <c r="AG73" s="696"/>
      <c r="AH73" s="696"/>
      <c r="AI73" s="696"/>
      <c r="AJ73" s="696"/>
      <c r="AK73" s="696"/>
      <c r="AL73" s="696"/>
      <c r="AM73" s="696"/>
      <c r="AN73" s="696"/>
      <c r="AO73" s="696"/>
      <c r="AP73" s="696"/>
      <c r="AQ73" s="696"/>
      <c r="AR73" s="696"/>
      <c r="AS73" s="696"/>
      <c r="AT73" s="696"/>
      <c r="AU73" s="696"/>
      <c r="AV73" s="696"/>
      <c r="AW73" s="696"/>
      <c r="AX73" s="696"/>
      <c r="AY73" s="696"/>
      <c r="AZ73" s="696"/>
      <c r="BA73" s="696"/>
      <c r="BB73" s="696"/>
      <c r="BC73" s="696"/>
      <c r="BD73" s="696"/>
      <c r="BE73" s="696"/>
      <c r="BF73" s="696"/>
      <c r="BG73" s="696"/>
      <c r="BH73" s="696"/>
      <c r="BI73" s="696"/>
      <c r="BJ73" s="696"/>
      <c r="BK73" s="696"/>
      <c r="BL73" s="696"/>
      <c r="BM73" s="696"/>
      <c r="BN73" s="696"/>
      <c r="BO73" s="696"/>
      <c r="BP73" s="696"/>
      <c r="BQ73" s="696"/>
      <c r="BR73" s="696"/>
      <c r="BS73" s="696"/>
      <c r="BT73" s="696"/>
      <c r="BU73" s="696"/>
      <c r="BV73" s="696"/>
      <c r="BW73" s="696"/>
      <c r="BX73" s="696"/>
      <c r="BY73" s="696"/>
      <c r="BZ73" s="696"/>
      <c r="CA73" s="696"/>
      <c r="CB73" s="696"/>
      <c r="CC73" s="696"/>
      <c r="CD73" s="696"/>
      <c r="CE73" s="696"/>
      <c r="CF73" s="696"/>
      <c r="CG73" s="696"/>
      <c r="CH73" s="696"/>
      <c r="CI73" s="696"/>
      <c r="CJ73" s="696"/>
      <c r="CK73" s="696"/>
      <c r="CL73" s="696"/>
      <c r="CM73" s="696"/>
      <c r="CN73" s="696"/>
      <c r="CO73" s="696"/>
      <c r="CP73" s="696"/>
      <c r="CQ73" s="696"/>
      <c r="CR73" s="696"/>
      <c r="CS73" s="696"/>
      <c r="CT73" s="696"/>
      <c r="CU73" s="696"/>
      <c r="CV73" s="696"/>
      <c r="CW73" s="696"/>
      <c r="CX73" s="696"/>
      <c r="CY73" s="696"/>
      <c r="CZ73" s="696"/>
      <c r="DA73" s="696"/>
      <c r="DB73" s="696"/>
      <c r="DC73" s="696"/>
      <c r="DD73" s="696"/>
      <c r="DE73" s="696"/>
      <c r="DF73" s="696"/>
      <c r="DG73" s="696"/>
      <c r="DH73" s="696"/>
      <c r="DI73" s="696"/>
      <c r="DJ73" s="696"/>
      <c r="DK73" s="696"/>
      <c r="DL73" s="696"/>
      <c r="DM73" s="696"/>
      <c r="DN73" s="696"/>
      <c r="DO73" s="696"/>
      <c r="DP73" s="696"/>
      <c r="DQ73" s="696"/>
      <c r="DR73" s="696"/>
      <c r="DS73" s="696"/>
      <c r="DT73" s="696"/>
      <c r="DU73" s="696"/>
      <c r="DV73" s="696"/>
      <c r="DW73" s="696"/>
      <c r="DX73" s="696"/>
      <c r="DY73" s="696"/>
      <c r="DZ73" s="696"/>
      <c r="EA73" s="696"/>
      <c r="EB73" s="696"/>
      <c r="EC73" s="696"/>
      <c r="ED73" s="696"/>
      <c r="EE73" s="696"/>
      <c r="EF73" s="696"/>
      <c r="EG73" s="696"/>
      <c r="EH73" s="696"/>
      <c r="EI73" s="696"/>
      <c r="EJ73" s="696"/>
      <c r="EK73" s="696"/>
      <c r="EL73" s="696"/>
      <c r="EM73" s="696"/>
      <c r="EN73" s="696"/>
      <c r="EO73" s="696"/>
      <c r="EP73" s="696"/>
      <c r="EQ73" s="696"/>
      <c r="ER73" s="696"/>
      <c r="ES73" s="696"/>
      <c r="ET73" s="696"/>
      <c r="EU73" s="696"/>
      <c r="EV73" s="696"/>
      <c r="EW73" s="696"/>
      <c r="EX73" s="696"/>
      <c r="EY73" s="696"/>
      <c r="EZ73" s="696"/>
      <c r="FA73" s="696"/>
      <c r="FB73" s="696"/>
      <c r="FC73" s="696"/>
      <c r="FD73" s="696"/>
      <c r="FE73" s="696"/>
      <c r="FF73" s="696"/>
      <c r="FG73" s="696"/>
      <c r="FH73" s="696"/>
      <c r="FI73" s="696"/>
      <c r="FJ73" s="696"/>
      <c r="FK73" s="696"/>
      <c r="FL73" s="696"/>
      <c r="FM73" s="696"/>
      <c r="FN73" s="696"/>
      <c r="FO73" s="696"/>
      <c r="FP73" s="696"/>
      <c r="FQ73" s="696"/>
      <c r="FR73" s="696"/>
      <c r="FS73" s="696"/>
      <c r="FT73" s="696"/>
      <c r="FU73" s="696"/>
      <c r="FV73" s="696"/>
      <c r="FW73" s="696"/>
      <c r="FX73" s="696"/>
      <c r="FY73" s="696"/>
      <c r="FZ73" s="696"/>
      <c r="GA73" s="696"/>
      <c r="GB73" s="696"/>
      <c r="GC73" s="696"/>
      <c r="GD73" s="696"/>
      <c r="GE73" s="696"/>
      <c r="GF73" s="696"/>
      <c r="GG73" s="696"/>
      <c r="GH73" s="696"/>
      <c r="GI73" s="696"/>
      <c r="GJ73" s="696"/>
      <c r="GK73" s="696"/>
      <c r="GL73" s="696"/>
      <c r="GM73" s="696"/>
      <c r="GN73" s="696"/>
      <c r="GO73" s="696"/>
      <c r="GP73" s="696"/>
      <c r="GQ73" s="696"/>
      <c r="GR73" s="696"/>
      <c r="GS73" s="696"/>
      <c r="GT73" s="696"/>
      <c r="GU73" s="696"/>
      <c r="GV73" s="696"/>
      <c r="GW73" s="696"/>
      <c r="GX73" s="696"/>
      <c r="GY73" s="696"/>
      <c r="GZ73" s="696"/>
      <c r="HA73" s="696"/>
      <c r="HB73" s="696"/>
      <c r="HC73" s="696"/>
      <c r="HD73" s="696"/>
      <c r="HE73" s="696"/>
      <c r="HF73" s="696"/>
      <c r="HG73" s="696"/>
      <c r="HH73" s="696"/>
      <c r="HI73" s="696"/>
      <c r="HJ73" s="696"/>
      <c r="HK73" s="696"/>
      <c r="HL73" s="696"/>
      <c r="HM73" s="696"/>
      <c r="HN73" s="696"/>
      <c r="HO73" s="696"/>
      <c r="HP73" s="696"/>
      <c r="HQ73" s="696"/>
      <c r="HR73" s="696"/>
      <c r="HS73" s="696"/>
    </row>
    <row r="74" spans="1:227" ht="30.75">
      <c r="A74" s="756" t="s">
        <v>288</v>
      </c>
      <c r="B74" s="1004" t="s">
        <v>294</v>
      </c>
      <c r="C74" s="1005"/>
      <c r="D74" s="1006">
        <v>1</v>
      </c>
      <c r="E74" s="1006"/>
      <c r="F74" s="1007"/>
      <c r="G74" s="1031">
        <v>4.5</v>
      </c>
      <c r="H74" s="973">
        <v>135</v>
      </c>
      <c r="I74" s="932">
        <v>45</v>
      </c>
      <c r="J74" s="932">
        <v>30</v>
      </c>
      <c r="K74" s="932">
        <v>15</v>
      </c>
      <c r="L74" s="932"/>
      <c r="M74" s="974">
        <v>90</v>
      </c>
      <c r="N74" s="1048">
        <v>3</v>
      </c>
      <c r="O74" s="935"/>
      <c r="P74" s="975"/>
      <c r="Q74" s="960"/>
      <c r="R74" s="977"/>
      <c r="S74" s="695">
        <v>0.3333333333333333</v>
      </c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</row>
    <row r="75" spans="7:14" ht="15">
      <c r="G75" s="3">
        <f>SUM(G67:G74)</f>
        <v>31</v>
      </c>
      <c r="N75" s="3">
        <f>SUM(N67:N74)</f>
        <v>22</v>
      </c>
    </row>
    <row r="80" spans="1:227" ht="15">
      <c r="A80" s="857" t="s">
        <v>224</v>
      </c>
      <c r="B80" s="858" t="s">
        <v>218</v>
      </c>
      <c r="C80" s="859"/>
      <c r="D80" s="717">
        <v>2</v>
      </c>
      <c r="E80" s="860"/>
      <c r="F80" s="861"/>
      <c r="G80" s="862">
        <v>3</v>
      </c>
      <c r="H80" s="863">
        <v>90</v>
      </c>
      <c r="I80" s="864">
        <v>36</v>
      </c>
      <c r="J80" s="865">
        <v>18</v>
      </c>
      <c r="K80" s="865"/>
      <c r="L80" s="865">
        <v>18</v>
      </c>
      <c r="M80" s="866">
        <v>54</v>
      </c>
      <c r="N80" s="867"/>
      <c r="O80" s="1049">
        <v>2</v>
      </c>
      <c r="P80" s="1049">
        <v>2</v>
      </c>
      <c r="Q80" s="869"/>
      <c r="R80" s="584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</row>
    <row r="81" spans="1:227" ht="30.75">
      <c r="A81" s="594" t="s">
        <v>227</v>
      </c>
      <c r="B81" s="800" t="s">
        <v>33</v>
      </c>
      <c r="C81" s="801">
        <v>2</v>
      </c>
      <c r="D81" s="802"/>
      <c r="E81" s="802"/>
      <c r="F81" s="803"/>
      <c r="G81" s="804">
        <v>2</v>
      </c>
      <c r="H81" s="805">
        <v>60</v>
      </c>
      <c r="I81" s="806">
        <v>36</v>
      </c>
      <c r="J81" s="807"/>
      <c r="K81" s="807"/>
      <c r="L81" s="807">
        <v>36</v>
      </c>
      <c r="M81" s="808">
        <v>24</v>
      </c>
      <c r="N81" s="801"/>
      <c r="O81" s="1050">
        <v>2</v>
      </c>
      <c r="P81" s="1051">
        <v>2</v>
      </c>
      <c r="Q81" s="592"/>
      <c r="R81" s="584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</row>
    <row r="82" spans="1:227" ht="30.75">
      <c r="A82" s="683" t="s">
        <v>244</v>
      </c>
      <c r="B82" s="829" t="s">
        <v>220</v>
      </c>
      <c r="C82" s="830"/>
      <c r="D82" s="831">
        <v>2</v>
      </c>
      <c r="E82" s="832"/>
      <c r="F82" s="833"/>
      <c r="G82" s="1015">
        <v>3</v>
      </c>
      <c r="H82" s="1016">
        <v>90</v>
      </c>
      <c r="I82" s="1017">
        <v>36</v>
      </c>
      <c r="J82" s="1018">
        <v>18</v>
      </c>
      <c r="K82" s="1019"/>
      <c r="L82" s="1018">
        <v>18</v>
      </c>
      <c r="M82" s="1020">
        <v>54</v>
      </c>
      <c r="N82" s="1021"/>
      <c r="O82" s="1052">
        <v>2</v>
      </c>
      <c r="P82" s="1053">
        <v>2</v>
      </c>
      <c r="Q82" s="836"/>
      <c r="R82" s="589"/>
      <c r="S82" s="628">
        <v>0.4</v>
      </c>
      <c r="T82" s="625"/>
      <c r="U82" s="625"/>
      <c r="V82" s="625"/>
      <c r="W82" s="625"/>
      <c r="X82" s="625"/>
      <c r="Y82" s="625"/>
      <c r="Z82" s="625"/>
      <c r="AA82" s="625"/>
      <c r="AB82" s="625"/>
      <c r="AC82" s="625"/>
      <c r="AD82" s="625"/>
      <c r="AE82" s="625"/>
      <c r="AF82" s="625"/>
      <c r="AG82" s="625"/>
      <c r="AH82" s="625"/>
      <c r="AI82" s="625"/>
      <c r="AJ82" s="625"/>
      <c r="AK82" s="625"/>
      <c r="AL82" s="625"/>
      <c r="AM82" s="625"/>
      <c r="AN82" s="625"/>
      <c r="AO82" s="625"/>
      <c r="AP82" s="625"/>
      <c r="AQ82" s="625"/>
      <c r="AR82" s="625"/>
      <c r="AS82" s="625"/>
      <c r="AT82" s="625"/>
      <c r="AU82" s="625"/>
      <c r="AV82" s="625"/>
      <c r="AW82" s="625"/>
      <c r="AX82" s="625"/>
      <c r="AY82" s="625"/>
      <c r="AZ82" s="625"/>
      <c r="BA82" s="625"/>
      <c r="BB82" s="625"/>
      <c r="BC82" s="625"/>
      <c r="BD82" s="625"/>
      <c r="BE82" s="625"/>
      <c r="BF82" s="625"/>
      <c r="BG82" s="625"/>
      <c r="BH82" s="625"/>
      <c r="BI82" s="625"/>
      <c r="BJ82" s="625"/>
      <c r="BK82" s="625"/>
      <c r="BL82" s="625"/>
      <c r="BM82" s="625"/>
      <c r="BN82" s="625"/>
      <c r="BO82" s="625"/>
      <c r="BP82" s="625"/>
      <c r="BQ82" s="625"/>
      <c r="BR82" s="625"/>
      <c r="BS82" s="625"/>
      <c r="BT82" s="625"/>
      <c r="BU82" s="625"/>
      <c r="BV82" s="625"/>
      <c r="BW82" s="625"/>
      <c r="BX82" s="625"/>
      <c r="BY82" s="625"/>
      <c r="BZ82" s="625"/>
      <c r="CA82" s="625"/>
      <c r="CB82" s="625"/>
      <c r="CC82" s="625"/>
      <c r="CD82" s="625"/>
      <c r="CE82" s="625"/>
      <c r="CF82" s="625"/>
      <c r="CG82" s="625"/>
      <c r="CH82" s="625"/>
      <c r="CI82" s="625"/>
      <c r="CJ82" s="625"/>
      <c r="CK82" s="625"/>
      <c r="CL82" s="625"/>
      <c r="CM82" s="625"/>
      <c r="CN82" s="625"/>
      <c r="CO82" s="625"/>
      <c r="CP82" s="625"/>
      <c r="CQ82" s="625"/>
      <c r="CR82" s="625"/>
      <c r="CS82" s="625"/>
      <c r="CT82" s="625"/>
      <c r="CU82" s="625"/>
      <c r="CV82" s="625"/>
      <c r="CW82" s="625"/>
      <c r="CX82" s="625"/>
      <c r="CY82" s="625"/>
      <c r="CZ82" s="625"/>
      <c r="DA82" s="625"/>
      <c r="DB82" s="625"/>
      <c r="DC82" s="625"/>
      <c r="DD82" s="625"/>
      <c r="DE82" s="625"/>
      <c r="DF82" s="625"/>
      <c r="DG82" s="625"/>
      <c r="DH82" s="625"/>
      <c r="DI82" s="625"/>
      <c r="DJ82" s="625"/>
      <c r="DK82" s="625"/>
      <c r="DL82" s="625"/>
      <c r="DM82" s="625"/>
      <c r="DN82" s="625"/>
      <c r="DO82" s="625"/>
      <c r="DP82" s="625"/>
      <c r="DQ82" s="625"/>
      <c r="DR82" s="625"/>
      <c r="DS82" s="625"/>
      <c r="DT82" s="625"/>
      <c r="DU82" s="625"/>
      <c r="DV82" s="625"/>
      <c r="DW82" s="625"/>
      <c r="DX82" s="625"/>
      <c r="DY82" s="625"/>
      <c r="DZ82" s="625"/>
      <c r="EA82" s="625"/>
      <c r="EB82" s="625"/>
      <c r="EC82" s="625"/>
      <c r="ED82" s="625"/>
      <c r="EE82" s="625"/>
      <c r="EF82" s="625"/>
      <c r="EG82" s="625"/>
      <c r="EH82" s="625"/>
      <c r="EI82" s="625"/>
      <c r="EJ82" s="625"/>
      <c r="EK82" s="625"/>
      <c r="EL82" s="625"/>
      <c r="EM82" s="625"/>
      <c r="EN82" s="625"/>
      <c r="EO82" s="625"/>
      <c r="EP82" s="625"/>
      <c r="EQ82" s="625"/>
      <c r="ER82" s="625"/>
      <c r="ES82" s="625"/>
      <c r="ET82" s="625"/>
      <c r="EU82" s="625"/>
      <c r="EV82" s="625"/>
      <c r="EW82" s="625"/>
      <c r="EX82" s="625"/>
      <c r="EY82" s="625"/>
      <c r="EZ82" s="625"/>
      <c r="FA82" s="625"/>
      <c r="FB82" s="625"/>
      <c r="FC82" s="625"/>
      <c r="FD82" s="625"/>
      <c r="FE82" s="625"/>
      <c r="FF82" s="625"/>
      <c r="FG82" s="625"/>
      <c r="FH82" s="625"/>
      <c r="FI82" s="625"/>
      <c r="FJ82" s="625"/>
      <c r="FK82" s="625"/>
      <c r="FL82" s="625"/>
      <c r="FM82" s="625"/>
      <c r="FN82" s="625"/>
      <c r="FO82" s="625"/>
      <c r="FP82" s="625"/>
      <c r="FQ82" s="625"/>
      <c r="FR82" s="625"/>
      <c r="FS82" s="625"/>
      <c r="FT82" s="625"/>
      <c r="FU82" s="625"/>
      <c r="FV82" s="625"/>
      <c r="FW82" s="625"/>
      <c r="FX82" s="625"/>
      <c r="FY82" s="625"/>
      <c r="FZ82" s="625"/>
      <c r="GA82" s="625"/>
      <c r="GB82" s="625"/>
      <c r="GC82" s="625"/>
      <c r="GD82" s="625"/>
      <c r="GE82" s="625"/>
      <c r="GF82" s="625"/>
      <c r="GG82" s="625"/>
      <c r="GH82" s="625"/>
      <c r="GI82" s="625"/>
      <c r="GJ82" s="625"/>
      <c r="GK82" s="625"/>
      <c r="GL82" s="625"/>
      <c r="GM82" s="625"/>
      <c r="GN82" s="625"/>
      <c r="GO82" s="625"/>
      <c r="GP82" s="625"/>
      <c r="GQ82" s="625"/>
      <c r="GR82" s="625"/>
      <c r="GS82" s="625"/>
      <c r="GT82" s="625"/>
      <c r="GU82" s="625"/>
      <c r="GV82" s="625"/>
      <c r="GW82" s="625"/>
      <c r="GX82" s="625"/>
      <c r="GY82" s="625"/>
      <c r="GZ82" s="625"/>
      <c r="HA82" s="625"/>
      <c r="HB82" s="625"/>
      <c r="HC82" s="625"/>
      <c r="HD82" s="625"/>
      <c r="HE82" s="625"/>
      <c r="HF82" s="625"/>
      <c r="HG82" s="625"/>
      <c r="HH82" s="625"/>
      <c r="HI82" s="625"/>
      <c r="HJ82" s="625"/>
      <c r="HK82" s="625"/>
      <c r="HL82" s="625"/>
      <c r="HM82" s="625"/>
      <c r="HN82" s="625"/>
      <c r="HO82" s="625"/>
      <c r="HP82" s="625"/>
      <c r="HQ82" s="625"/>
      <c r="HR82" s="625"/>
      <c r="HS82" s="625"/>
    </row>
    <row r="83" spans="1:227" ht="15">
      <c r="A83" s="683" t="s">
        <v>274</v>
      </c>
      <c r="B83" s="791" t="s">
        <v>264</v>
      </c>
      <c r="C83" s="792">
        <v>2</v>
      </c>
      <c r="D83" s="717"/>
      <c r="E83" s="793"/>
      <c r="F83" s="794"/>
      <c r="G83" s="1015">
        <v>5</v>
      </c>
      <c r="H83" s="1016">
        <v>150</v>
      </c>
      <c r="I83" s="1017">
        <v>54</v>
      </c>
      <c r="J83" s="1018">
        <v>36</v>
      </c>
      <c r="K83" s="1019">
        <v>18</v>
      </c>
      <c r="L83" s="1018"/>
      <c r="M83" s="1020">
        <v>96</v>
      </c>
      <c r="N83" s="1021"/>
      <c r="O83" s="1052">
        <v>3</v>
      </c>
      <c r="P83" s="1053">
        <v>3</v>
      </c>
      <c r="Q83" s="836"/>
      <c r="R83" s="584"/>
      <c r="S83" s="978">
        <v>0.36</v>
      </c>
      <c r="T83" s="625"/>
      <c r="U83" s="625" t="s">
        <v>305</v>
      </c>
      <c r="V83" s="625"/>
      <c r="W83" s="625"/>
      <c r="X83" s="625"/>
      <c r="Y83" s="625"/>
      <c r="Z83" s="625"/>
      <c r="AA83" s="625"/>
      <c r="AB83" s="625"/>
      <c r="AC83" s="625"/>
      <c r="AD83" s="625"/>
      <c r="AE83" s="625"/>
      <c r="AF83" s="625"/>
      <c r="AG83" s="625"/>
      <c r="AH83" s="625"/>
      <c r="AI83" s="625"/>
      <c r="AJ83" s="625"/>
      <c r="AK83" s="625"/>
      <c r="AL83" s="625"/>
      <c r="AM83" s="625"/>
      <c r="AN83" s="625"/>
      <c r="AO83" s="625"/>
      <c r="AP83" s="625"/>
      <c r="AQ83" s="625"/>
      <c r="AR83" s="625"/>
      <c r="AS83" s="625"/>
      <c r="AT83" s="625"/>
      <c r="AU83" s="625"/>
      <c r="AV83" s="625"/>
      <c r="AW83" s="625"/>
      <c r="AX83" s="625"/>
      <c r="AY83" s="625"/>
      <c r="AZ83" s="625"/>
      <c r="BA83" s="625"/>
      <c r="BB83" s="625"/>
      <c r="BC83" s="625"/>
      <c r="BD83" s="625"/>
      <c r="BE83" s="625"/>
      <c r="BF83" s="625"/>
      <c r="BG83" s="625"/>
      <c r="BH83" s="625"/>
      <c r="BI83" s="625"/>
      <c r="BJ83" s="625"/>
      <c r="BK83" s="625"/>
      <c r="BL83" s="625"/>
      <c r="BM83" s="625"/>
      <c r="BN83" s="625"/>
      <c r="BO83" s="625"/>
      <c r="BP83" s="625"/>
      <c r="BQ83" s="625"/>
      <c r="BR83" s="625"/>
      <c r="BS83" s="625"/>
      <c r="BT83" s="625"/>
      <c r="BU83" s="625"/>
      <c r="BV83" s="625"/>
      <c r="BW83" s="625"/>
      <c r="BX83" s="625"/>
      <c r="BY83" s="625"/>
      <c r="BZ83" s="625"/>
      <c r="CA83" s="625"/>
      <c r="CB83" s="625"/>
      <c r="CC83" s="625"/>
      <c r="CD83" s="625"/>
      <c r="CE83" s="625"/>
      <c r="CF83" s="625"/>
      <c r="CG83" s="625"/>
      <c r="CH83" s="625"/>
      <c r="CI83" s="625"/>
      <c r="CJ83" s="625"/>
      <c r="CK83" s="625"/>
      <c r="CL83" s="625"/>
      <c r="CM83" s="625"/>
      <c r="CN83" s="625"/>
      <c r="CO83" s="625"/>
      <c r="CP83" s="625"/>
      <c r="CQ83" s="625"/>
      <c r="CR83" s="625"/>
      <c r="CS83" s="625"/>
      <c r="CT83" s="625"/>
      <c r="CU83" s="625"/>
      <c r="CV83" s="625"/>
      <c r="CW83" s="625"/>
      <c r="CX83" s="625"/>
      <c r="CY83" s="625"/>
      <c r="CZ83" s="625"/>
      <c r="DA83" s="625"/>
      <c r="DB83" s="625"/>
      <c r="DC83" s="625"/>
      <c r="DD83" s="625"/>
      <c r="DE83" s="625"/>
      <c r="DF83" s="625"/>
      <c r="DG83" s="625"/>
      <c r="DH83" s="625"/>
      <c r="DI83" s="625"/>
      <c r="DJ83" s="625"/>
      <c r="DK83" s="625"/>
      <c r="DL83" s="625"/>
      <c r="DM83" s="625"/>
      <c r="DN83" s="625"/>
      <c r="DO83" s="625"/>
      <c r="DP83" s="625"/>
      <c r="DQ83" s="625"/>
      <c r="DR83" s="625"/>
      <c r="DS83" s="625"/>
      <c r="DT83" s="625"/>
      <c r="DU83" s="625"/>
      <c r="DV83" s="625"/>
      <c r="DW83" s="625"/>
      <c r="DX83" s="625"/>
      <c r="DY83" s="625"/>
      <c r="DZ83" s="625"/>
      <c r="EA83" s="625"/>
      <c r="EB83" s="625"/>
      <c r="EC83" s="625"/>
      <c r="ED83" s="625"/>
      <c r="EE83" s="625"/>
      <c r="EF83" s="625"/>
      <c r="EG83" s="625"/>
      <c r="EH83" s="625"/>
      <c r="EI83" s="625"/>
      <c r="EJ83" s="625"/>
      <c r="EK83" s="625"/>
      <c r="EL83" s="625"/>
      <c r="EM83" s="625"/>
      <c r="EN83" s="625"/>
      <c r="EO83" s="625"/>
      <c r="EP83" s="625"/>
      <c r="EQ83" s="625"/>
      <c r="ER83" s="625"/>
      <c r="ES83" s="625"/>
      <c r="ET83" s="625"/>
      <c r="EU83" s="625"/>
      <c r="EV83" s="625"/>
      <c r="EW83" s="625"/>
      <c r="EX83" s="625"/>
      <c r="EY83" s="625"/>
      <c r="EZ83" s="625"/>
      <c r="FA83" s="625"/>
      <c r="FB83" s="625"/>
      <c r="FC83" s="625"/>
      <c r="FD83" s="625"/>
      <c r="FE83" s="625"/>
      <c r="FF83" s="625"/>
      <c r="FG83" s="625"/>
      <c r="FH83" s="625"/>
      <c r="FI83" s="625"/>
      <c r="FJ83" s="625"/>
      <c r="FK83" s="625"/>
      <c r="FL83" s="625"/>
      <c r="FM83" s="625"/>
      <c r="FN83" s="625"/>
      <c r="FO83" s="625"/>
      <c r="FP83" s="625"/>
      <c r="FQ83" s="625"/>
      <c r="FR83" s="625"/>
      <c r="FS83" s="625"/>
      <c r="FT83" s="625"/>
      <c r="FU83" s="625"/>
      <c r="FV83" s="625"/>
      <c r="FW83" s="625"/>
      <c r="FX83" s="625"/>
      <c r="FY83" s="625"/>
      <c r="FZ83" s="625"/>
      <c r="GA83" s="625"/>
      <c r="GB83" s="625"/>
      <c r="GC83" s="625"/>
      <c r="GD83" s="625"/>
      <c r="GE83" s="625"/>
      <c r="GF83" s="625"/>
      <c r="GG83" s="625"/>
      <c r="GH83" s="625"/>
      <c r="GI83" s="625"/>
      <c r="GJ83" s="625"/>
      <c r="GK83" s="625"/>
      <c r="GL83" s="625"/>
      <c r="GM83" s="625"/>
      <c r="GN83" s="625"/>
      <c r="GO83" s="625"/>
      <c r="GP83" s="625"/>
      <c r="GQ83" s="625"/>
      <c r="GR83" s="625"/>
      <c r="GS83" s="625"/>
      <c r="GT83" s="625"/>
      <c r="GU83" s="625"/>
      <c r="GV83" s="625"/>
      <c r="GW83" s="625"/>
      <c r="GX83" s="625"/>
      <c r="GY83" s="625"/>
      <c r="GZ83" s="625"/>
      <c r="HA83" s="625"/>
      <c r="HB83" s="625"/>
      <c r="HC83" s="625"/>
      <c r="HD83" s="625"/>
      <c r="HE83" s="625"/>
      <c r="HF83" s="625"/>
      <c r="HG83" s="625"/>
      <c r="HH83" s="625"/>
      <c r="HI83" s="625"/>
      <c r="HJ83" s="625"/>
      <c r="HK83" s="625"/>
      <c r="HL83" s="625"/>
      <c r="HM83" s="625"/>
      <c r="HN83" s="625"/>
      <c r="HO83" s="625"/>
      <c r="HP83" s="625"/>
      <c r="HQ83" s="625"/>
      <c r="HR83" s="625"/>
      <c r="HS83" s="625"/>
    </row>
    <row r="84" spans="1:227" ht="15">
      <c r="A84" s="1075" t="s">
        <v>224</v>
      </c>
      <c r="B84" s="1076" t="s">
        <v>261</v>
      </c>
      <c r="C84" s="591"/>
      <c r="D84" s="631">
        <v>2</v>
      </c>
      <c r="E84" s="595"/>
      <c r="F84" s="595"/>
      <c r="G84" s="1077">
        <v>4</v>
      </c>
      <c r="H84" s="595">
        <v>120</v>
      </c>
      <c r="I84" s="762">
        <v>36</v>
      </c>
      <c r="J84" s="763">
        <v>36</v>
      </c>
      <c r="K84" s="595"/>
      <c r="L84" s="595"/>
      <c r="M84" s="595">
        <v>84</v>
      </c>
      <c r="N84" s="591"/>
      <c r="O84" s="1078">
        <v>2</v>
      </c>
      <c r="P84" s="1079">
        <v>2</v>
      </c>
      <c r="Q84" s="1074"/>
      <c r="R84" s="635"/>
      <c r="S84" s="628">
        <v>0.34285714285714286</v>
      </c>
      <c r="T84" s="625"/>
      <c r="U84" s="625"/>
      <c r="V84" s="625"/>
      <c r="W84" s="625"/>
      <c r="X84" s="625"/>
      <c r="Y84" s="625"/>
      <c r="Z84" s="625"/>
      <c r="AA84" s="625"/>
      <c r="AB84" s="625"/>
      <c r="AC84" s="625"/>
      <c r="AD84" s="625"/>
      <c r="AE84" s="625"/>
      <c r="AF84" s="625"/>
      <c r="AG84" s="625"/>
      <c r="AH84" s="625"/>
      <c r="AI84" s="625"/>
      <c r="AJ84" s="625"/>
      <c r="AK84" s="625"/>
      <c r="AL84" s="625"/>
      <c r="AM84" s="625"/>
      <c r="AN84" s="625"/>
      <c r="AO84" s="625"/>
      <c r="AP84" s="625"/>
      <c r="AQ84" s="625"/>
      <c r="AR84" s="625"/>
      <c r="AS84" s="625"/>
      <c r="AT84" s="625"/>
      <c r="AU84" s="625"/>
      <c r="AV84" s="625"/>
      <c r="AW84" s="625"/>
      <c r="AX84" s="625"/>
      <c r="AY84" s="625"/>
      <c r="AZ84" s="625"/>
      <c r="BA84" s="625"/>
      <c r="BB84" s="625"/>
      <c r="BC84" s="625"/>
      <c r="BD84" s="625"/>
      <c r="BE84" s="625"/>
      <c r="BF84" s="625"/>
      <c r="BG84" s="625"/>
      <c r="BH84" s="625"/>
      <c r="BI84" s="625"/>
      <c r="BJ84" s="625"/>
      <c r="BK84" s="625"/>
      <c r="BL84" s="625"/>
      <c r="BM84" s="625"/>
      <c r="BN84" s="625"/>
      <c r="BO84" s="625"/>
      <c r="BP84" s="625"/>
      <c r="BQ84" s="625"/>
      <c r="BR84" s="625"/>
      <c r="BS84" s="625"/>
      <c r="BT84" s="625"/>
      <c r="BU84" s="625"/>
      <c r="BV84" s="625"/>
      <c r="BW84" s="625"/>
      <c r="BX84" s="625"/>
      <c r="BY84" s="625"/>
      <c r="BZ84" s="625"/>
      <c r="CA84" s="625"/>
      <c r="CB84" s="625"/>
      <c r="CC84" s="625"/>
      <c r="CD84" s="625"/>
      <c r="CE84" s="625"/>
      <c r="CF84" s="625"/>
      <c r="CG84" s="625"/>
      <c r="CH84" s="625"/>
      <c r="CI84" s="625"/>
      <c r="CJ84" s="625"/>
      <c r="CK84" s="625"/>
      <c r="CL84" s="625"/>
      <c r="CM84" s="625"/>
      <c r="CN84" s="625"/>
      <c r="CO84" s="625"/>
      <c r="CP84" s="625"/>
      <c r="CQ84" s="625"/>
      <c r="CR84" s="625"/>
      <c r="CS84" s="625"/>
      <c r="CT84" s="625"/>
      <c r="CU84" s="625"/>
      <c r="CV84" s="625"/>
      <c r="CW84" s="625"/>
      <c r="CX84" s="625"/>
      <c r="CY84" s="625"/>
      <c r="CZ84" s="625"/>
      <c r="DA84" s="625"/>
      <c r="DB84" s="625"/>
      <c r="DC84" s="625"/>
      <c r="DD84" s="625"/>
      <c r="DE84" s="625"/>
      <c r="DF84" s="625"/>
      <c r="DG84" s="625"/>
      <c r="DH84" s="625"/>
      <c r="DI84" s="625"/>
      <c r="DJ84" s="625"/>
      <c r="DK84" s="625"/>
      <c r="DL84" s="625"/>
      <c r="DM84" s="625"/>
      <c r="DN84" s="625"/>
      <c r="DO84" s="625"/>
      <c r="DP84" s="625"/>
      <c r="DQ84" s="625"/>
      <c r="DR84" s="625"/>
      <c r="DS84" s="625"/>
      <c r="DT84" s="625"/>
      <c r="DU84" s="625"/>
      <c r="DV84" s="625"/>
      <c r="DW84" s="625"/>
      <c r="DX84" s="625"/>
      <c r="DY84" s="625"/>
      <c r="DZ84" s="625"/>
      <c r="EA84" s="625"/>
      <c r="EB84" s="625"/>
      <c r="EC84" s="625"/>
      <c r="ED84" s="625"/>
      <c r="EE84" s="625"/>
      <c r="EF84" s="625"/>
      <c r="EG84" s="625"/>
      <c r="EH84" s="625"/>
      <c r="EI84" s="625"/>
      <c r="EJ84" s="625"/>
      <c r="EK84" s="625"/>
      <c r="EL84" s="625"/>
      <c r="EM84" s="625"/>
      <c r="EN84" s="625"/>
      <c r="EO84" s="625"/>
      <c r="EP84" s="625"/>
      <c r="EQ84" s="625"/>
      <c r="ER84" s="625"/>
      <c r="ES84" s="625"/>
      <c r="ET84" s="625"/>
      <c r="EU84" s="625"/>
      <c r="EV84" s="625"/>
      <c r="EW84" s="625"/>
      <c r="EX84" s="625"/>
      <c r="EY84" s="625"/>
      <c r="EZ84" s="625"/>
      <c r="FA84" s="625"/>
      <c r="FB84" s="625"/>
      <c r="FC84" s="625"/>
      <c r="FD84" s="625"/>
      <c r="FE84" s="625"/>
      <c r="FF84" s="625"/>
      <c r="FG84" s="625"/>
      <c r="FH84" s="625"/>
      <c r="FI84" s="625"/>
      <c r="FJ84" s="625"/>
      <c r="FK84" s="625"/>
      <c r="FL84" s="625"/>
      <c r="FM84" s="625"/>
      <c r="FN84" s="625"/>
      <c r="FO84" s="625"/>
      <c r="FP84" s="625"/>
      <c r="FQ84" s="625"/>
      <c r="FR84" s="625"/>
      <c r="FS84" s="625"/>
      <c r="FT84" s="625"/>
      <c r="FU84" s="625"/>
      <c r="FV84" s="625"/>
      <c r="FW84" s="625"/>
      <c r="FX84" s="625"/>
      <c r="FY84" s="625"/>
      <c r="FZ84" s="625"/>
      <c r="GA84" s="625"/>
      <c r="GB84" s="625"/>
      <c r="GC84" s="625"/>
      <c r="GD84" s="625"/>
      <c r="GE84" s="625"/>
      <c r="GF84" s="625"/>
      <c r="GG84" s="625"/>
      <c r="GH84" s="625"/>
      <c r="GI84" s="625"/>
      <c r="GJ84" s="625"/>
      <c r="GK84" s="625"/>
      <c r="GL84" s="625"/>
      <c r="GM84" s="625"/>
      <c r="GN84" s="625"/>
      <c r="GO84" s="625"/>
      <c r="GP84" s="625"/>
      <c r="GQ84" s="625"/>
      <c r="GR84" s="625"/>
      <c r="GS84" s="625"/>
      <c r="GT84" s="625"/>
      <c r="GU84" s="625"/>
      <c r="GV84" s="625"/>
      <c r="GW84" s="625"/>
      <c r="GX84" s="625"/>
      <c r="GY84" s="625"/>
      <c r="GZ84" s="625"/>
      <c r="HA84" s="625"/>
      <c r="HB84" s="625"/>
      <c r="HC84" s="625"/>
      <c r="HD84" s="625"/>
      <c r="HE84" s="625"/>
      <c r="HF84" s="625"/>
      <c r="HG84" s="625"/>
      <c r="HH84" s="625"/>
      <c r="HI84" s="625"/>
      <c r="HJ84" s="625"/>
      <c r="HK84" s="625"/>
      <c r="HL84" s="625"/>
      <c r="HM84" s="625"/>
      <c r="HN84" s="625"/>
      <c r="HO84" s="625"/>
      <c r="HP84" s="625"/>
      <c r="HQ84" s="625"/>
      <c r="HR84" s="625"/>
      <c r="HS84" s="625"/>
    </row>
    <row r="85" spans="1:227" ht="30.75">
      <c r="A85" s="1080" t="s">
        <v>283</v>
      </c>
      <c r="B85" s="1081" t="s">
        <v>263</v>
      </c>
      <c r="C85" s="1082"/>
      <c r="D85" s="1083"/>
      <c r="E85" s="1083" t="s">
        <v>279</v>
      </c>
      <c r="F85" s="1083"/>
      <c r="G85" s="1084">
        <v>1.5</v>
      </c>
      <c r="H85" s="1085">
        <v>45</v>
      </c>
      <c r="I85" s="591">
        <v>18</v>
      </c>
      <c r="J85" s="591"/>
      <c r="K85" s="591"/>
      <c r="L85" s="591">
        <v>18</v>
      </c>
      <c r="M85" s="591">
        <v>27</v>
      </c>
      <c r="N85" s="961"/>
      <c r="O85" s="1060">
        <v>1</v>
      </c>
      <c r="P85" s="1070">
        <v>1</v>
      </c>
      <c r="Q85" s="776"/>
      <c r="R85" s="584"/>
      <c r="S85" s="695">
        <v>0.4</v>
      </c>
      <c r="T85" s="696"/>
      <c r="U85" s="696"/>
      <c r="V85" s="696"/>
      <c r="W85" s="696"/>
      <c r="X85" s="696"/>
      <c r="Y85" s="696"/>
      <c r="Z85" s="696"/>
      <c r="AA85" s="696"/>
      <c r="AB85" s="696"/>
      <c r="AC85" s="696"/>
      <c r="AD85" s="696"/>
      <c r="AE85" s="696"/>
      <c r="AF85" s="696"/>
      <c r="AG85" s="696"/>
      <c r="AH85" s="696"/>
      <c r="AI85" s="696"/>
      <c r="AJ85" s="696"/>
      <c r="AK85" s="696"/>
      <c r="AL85" s="696"/>
      <c r="AM85" s="696"/>
      <c r="AN85" s="696"/>
      <c r="AO85" s="696"/>
      <c r="AP85" s="696"/>
      <c r="AQ85" s="696"/>
      <c r="AR85" s="696"/>
      <c r="AS85" s="696"/>
      <c r="AT85" s="696"/>
      <c r="AU85" s="696"/>
      <c r="AV85" s="696"/>
      <c r="AW85" s="696"/>
      <c r="AX85" s="696"/>
      <c r="AY85" s="696"/>
      <c r="AZ85" s="696"/>
      <c r="BA85" s="696"/>
      <c r="BB85" s="696"/>
      <c r="BC85" s="696"/>
      <c r="BD85" s="696"/>
      <c r="BE85" s="696"/>
      <c r="BF85" s="696"/>
      <c r="BG85" s="696"/>
      <c r="BH85" s="696"/>
      <c r="BI85" s="696"/>
      <c r="BJ85" s="696"/>
      <c r="BK85" s="696"/>
      <c r="BL85" s="696"/>
      <c r="BM85" s="696"/>
      <c r="BN85" s="696"/>
      <c r="BO85" s="696"/>
      <c r="BP85" s="696"/>
      <c r="BQ85" s="696"/>
      <c r="BR85" s="696"/>
      <c r="BS85" s="696"/>
      <c r="BT85" s="696"/>
      <c r="BU85" s="696"/>
      <c r="BV85" s="696"/>
      <c r="BW85" s="696"/>
      <c r="BX85" s="696"/>
      <c r="BY85" s="696"/>
      <c r="BZ85" s="696"/>
      <c r="CA85" s="696"/>
      <c r="CB85" s="696"/>
      <c r="CC85" s="696"/>
      <c r="CD85" s="696"/>
      <c r="CE85" s="696"/>
      <c r="CF85" s="696"/>
      <c r="CG85" s="696"/>
      <c r="CH85" s="696"/>
      <c r="CI85" s="696"/>
      <c r="CJ85" s="696"/>
      <c r="CK85" s="696"/>
      <c r="CL85" s="696"/>
      <c r="CM85" s="696"/>
      <c r="CN85" s="696"/>
      <c r="CO85" s="696"/>
      <c r="CP85" s="696"/>
      <c r="CQ85" s="696"/>
      <c r="CR85" s="696"/>
      <c r="CS85" s="696"/>
      <c r="CT85" s="696"/>
      <c r="CU85" s="696"/>
      <c r="CV85" s="696"/>
      <c r="CW85" s="696"/>
      <c r="CX85" s="696"/>
      <c r="CY85" s="696"/>
      <c r="CZ85" s="696"/>
      <c r="DA85" s="696"/>
      <c r="DB85" s="696"/>
      <c r="DC85" s="696"/>
      <c r="DD85" s="696"/>
      <c r="DE85" s="696"/>
      <c r="DF85" s="696"/>
      <c r="DG85" s="696"/>
      <c r="DH85" s="696"/>
      <c r="DI85" s="696"/>
      <c r="DJ85" s="696"/>
      <c r="DK85" s="696"/>
      <c r="DL85" s="696"/>
      <c r="DM85" s="696"/>
      <c r="DN85" s="696"/>
      <c r="DO85" s="696"/>
      <c r="DP85" s="696"/>
      <c r="DQ85" s="696"/>
      <c r="DR85" s="696"/>
      <c r="DS85" s="696"/>
      <c r="DT85" s="696"/>
      <c r="DU85" s="696"/>
      <c r="DV85" s="696"/>
      <c r="DW85" s="696"/>
      <c r="DX85" s="696"/>
      <c r="DY85" s="696"/>
      <c r="DZ85" s="696"/>
      <c r="EA85" s="696"/>
      <c r="EB85" s="696"/>
      <c r="EC85" s="696"/>
      <c r="ED85" s="696"/>
      <c r="EE85" s="696"/>
      <c r="EF85" s="696"/>
      <c r="EG85" s="696"/>
      <c r="EH85" s="696"/>
      <c r="EI85" s="696"/>
      <c r="EJ85" s="696"/>
      <c r="EK85" s="696"/>
      <c r="EL85" s="696"/>
      <c r="EM85" s="696"/>
      <c r="EN85" s="696"/>
      <c r="EO85" s="696"/>
      <c r="EP85" s="696"/>
      <c r="EQ85" s="696"/>
      <c r="ER85" s="696"/>
      <c r="ES85" s="696"/>
      <c r="ET85" s="696"/>
      <c r="EU85" s="696"/>
      <c r="EV85" s="696"/>
      <c r="EW85" s="696"/>
      <c r="EX85" s="696"/>
      <c r="EY85" s="696"/>
      <c r="EZ85" s="696"/>
      <c r="FA85" s="696"/>
      <c r="FB85" s="696"/>
      <c r="FC85" s="696"/>
      <c r="FD85" s="696"/>
      <c r="FE85" s="696"/>
      <c r="FF85" s="696"/>
      <c r="FG85" s="696"/>
      <c r="FH85" s="696"/>
      <c r="FI85" s="696"/>
      <c r="FJ85" s="696"/>
      <c r="FK85" s="696"/>
      <c r="FL85" s="696"/>
      <c r="FM85" s="696"/>
      <c r="FN85" s="696"/>
      <c r="FO85" s="696"/>
      <c r="FP85" s="696"/>
      <c r="FQ85" s="696"/>
      <c r="FR85" s="696"/>
      <c r="FS85" s="696"/>
      <c r="FT85" s="696"/>
      <c r="FU85" s="696"/>
      <c r="FV85" s="696"/>
      <c r="FW85" s="696"/>
      <c r="FX85" s="696"/>
      <c r="FY85" s="696"/>
      <c r="FZ85" s="696"/>
      <c r="GA85" s="696"/>
      <c r="GB85" s="696"/>
      <c r="GC85" s="696"/>
      <c r="GD85" s="696"/>
      <c r="GE85" s="696"/>
      <c r="GF85" s="696"/>
      <c r="GG85" s="696"/>
      <c r="GH85" s="696"/>
      <c r="GI85" s="696"/>
      <c r="GJ85" s="696"/>
      <c r="GK85" s="696"/>
      <c r="GL85" s="696"/>
      <c r="GM85" s="696"/>
      <c r="GN85" s="696"/>
      <c r="GO85" s="696"/>
      <c r="GP85" s="696"/>
      <c r="GQ85" s="696"/>
      <c r="GR85" s="696"/>
      <c r="GS85" s="696"/>
      <c r="GT85" s="696"/>
      <c r="GU85" s="696"/>
      <c r="GV85" s="696"/>
      <c r="GW85" s="696"/>
      <c r="GX85" s="696"/>
      <c r="GY85" s="696"/>
      <c r="GZ85" s="696"/>
      <c r="HA85" s="696"/>
      <c r="HB85" s="696"/>
      <c r="HC85" s="696"/>
      <c r="HD85" s="696"/>
      <c r="HE85" s="696"/>
      <c r="HF85" s="696"/>
      <c r="HG85" s="696"/>
      <c r="HH85" s="696"/>
      <c r="HI85" s="696"/>
      <c r="HJ85" s="696"/>
      <c r="HK85" s="696"/>
      <c r="HL85" s="696"/>
      <c r="HM85" s="696"/>
      <c r="HN85" s="696"/>
      <c r="HO85" s="696"/>
      <c r="HP85" s="696"/>
      <c r="HQ85" s="696"/>
      <c r="HR85" s="696"/>
      <c r="HS85" s="696"/>
    </row>
    <row r="86" spans="1:227" ht="30.75">
      <c r="A86" s="594" t="s">
        <v>273</v>
      </c>
      <c r="B86" s="988" t="s">
        <v>296</v>
      </c>
      <c r="C86" s="989"/>
      <c r="D86" s="990">
        <v>2</v>
      </c>
      <c r="E86" s="990"/>
      <c r="F86" s="991"/>
      <c r="G86" s="992">
        <v>3.5</v>
      </c>
      <c r="H86" s="766">
        <v>105</v>
      </c>
      <c r="I86" s="595">
        <v>36</v>
      </c>
      <c r="J86" s="595">
        <v>18</v>
      </c>
      <c r="K86" s="595"/>
      <c r="L86" s="595">
        <v>18</v>
      </c>
      <c r="M86" s="771">
        <v>69</v>
      </c>
      <c r="N86" s="592"/>
      <c r="O86" s="1064">
        <v>2</v>
      </c>
      <c r="P86" s="1065">
        <v>2</v>
      </c>
      <c r="Q86" s="652"/>
      <c r="R86" s="584"/>
      <c r="S86" s="695">
        <v>0.34285714285714286</v>
      </c>
      <c r="T86" s="696"/>
      <c r="U86" s="696"/>
      <c r="V86" s="696"/>
      <c r="W86" s="696"/>
      <c r="X86" s="696"/>
      <c r="Y86" s="696"/>
      <c r="Z86" s="696"/>
      <c r="AA86" s="696"/>
      <c r="AB86" s="696"/>
      <c r="AC86" s="696"/>
      <c r="AD86" s="696"/>
      <c r="AE86" s="696"/>
      <c r="AF86" s="696"/>
      <c r="AG86" s="696"/>
      <c r="AH86" s="696"/>
      <c r="AI86" s="696"/>
      <c r="AJ86" s="696"/>
      <c r="AK86" s="696"/>
      <c r="AL86" s="696"/>
      <c r="AM86" s="696"/>
      <c r="AN86" s="696"/>
      <c r="AO86" s="696"/>
      <c r="AP86" s="696"/>
      <c r="AQ86" s="696"/>
      <c r="AR86" s="696"/>
      <c r="AS86" s="696"/>
      <c r="AT86" s="696"/>
      <c r="AU86" s="696"/>
      <c r="AV86" s="696"/>
      <c r="AW86" s="696"/>
      <c r="AX86" s="696"/>
      <c r="AY86" s="696"/>
      <c r="AZ86" s="696"/>
      <c r="BA86" s="696"/>
      <c r="BB86" s="696"/>
      <c r="BC86" s="696"/>
      <c r="BD86" s="696"/>
      <c r="BE86" s="696"/>
      <c r="BF86" s="696"/>
      <c r="BG86" s="696"/>
      <c r="BH86" s="696"/>
      <c r="BI86" s="696"/>
      <c r="BJ86" s="696"/>
      <c r="BK86" s="696"/>
      <c r="BL86" s="696"/>
      <c r="BM86" s="696"/>
      <c r="BN86" s="696"/>
      <c r="BO86" s="696"/>
      <c r="BP86" s="696"/>
      <c r="BQ86" s="696"/>
      <c r="BR86" s="696"/>
      <c r="BS86" s="696"/>
      <c r="BT86" s="696"/>
      <c r="BU86" s="696"/>
      <c r="BV86" s="696"/>
      <c r="BW86" s="696"/>
      <c r="BX86" s="696"/>
      <c r="BY86" s="696"/>
      <c r="BZ86" s="696"/>
      <c r="CA86" s="696"/>
      <c r="CB86" s="696"/>
      <c r="CC86" s="696"/>
      <c r="CD86" s="696"/>
      <c r="CE86" s="696"/>
      <c r="CF86" s="696"/>
      <c r="CG86" s="696"/>
      <c r="CH86" s="696"/>
      <c r="CI86" s="696"/>
      <c r="CJ86" s="696"/>
      <c r="CK86" s="696"/>
      <c r="CL86" s="696"/>
      <c r="CM86" s="696"/>
      <c r="CN86" s="696"/>
      <c r="CO86" s="696"/>
      <c r="CP86" s="696"/>
      <c r="CQ86" s="696"/>
      <c r="CR86" s="696"/>
      <c r="CS86" s="696"/>
      <c r="CT86" s="696"/>
      <c r="CU86" s="696"/>
      <c r="CV86" s="696"/>
      <c r="CW86" s="696"/>
      <c r="CX86" s="696"/>
      <c r="CY86" s="696"/>
      <c r="CZ86" s="696"/>
      <c r="DA86" s="696"/>
      <c r="DB86" s="696"/>
      <c r="DC86" s="696"/>
      <c r="DD86" s="696"/>
      <c r="DE86" s="696"/>
      <c r="DF86" s="696"/>
      <c r="DG86" s="696"/>
      <c r="DH86" s="696"/>
      <c r="DI86" s="696"/>
      <c r="DJ86" s="696"/>
      <c r="DK86" s="696"/>
      <c r="DL86" s="696"/>
      <c r="DM86" s="696"/>
      <c r="DN86" s="696"/>
      <c r="DO86" s="696"/>
      <c r="DP86" s="696"/>
      <c r="DQ86" s="696"/>
      <c r="DR86" s="696"/>
      <c r="DS86" s="696"/>
      <c r="DT86" s="696"/>
      <c r="DU86" s="696"/>
      <c r="DV86" s="696"/>
      <c r="DW86" s="696"/>
      <c r="DX86" s="696"/>
      <c r="DY86" s="696"/>
      <c r="DZ86" s="696"/>
      <c r="EA86" s="696"/>
      <c r="EB86" s="696"/>
      <c r="EC86" s="696"/>
      <c r="ED86" s="696"/>
      <c r="EE86" s="696"/>
      <c r="EF86" s="696"/>
      <c r="EG86" s="696"/>
      <c r="EH86" s="696"/>
      <c r="EI86" s="696"/>
      <c r="EJ86" s="696"/>
      <c r="EK86" s="696"/>
      <c r="EL86" s="696"/>
      <c r="EM86" s="696"/>
      <c r="EN86" s="696"/>
      <c r="EO86" s="696"/>
      <c r="EP86" s="696"/>
      <c r="EQ86" s="696"/>
      <c r="ER86" s="696"/>
      <c r="ES86" s="696"/>
      <c r="ET86" s="696"/>
      <c r="EU86" s="696"/>
      <c r="EV86" s="696"/>
      <c r="EW86" s="696"/>
      <c r="EX86" s="696"/>
      <c r="EY86" s="696"/>
      <c r="EZ86" s="696"/>
      <c r="FA86" s="696"/>
      <c r="FB86" s="696"/>
      <c r="FC86" s="696"/>
      <c r="FD86" s="696"/>
      <c r="FE86" s="696"/>
      <c r="FF86" s="696"/>
      <c r="FG86" s="696"/>
      <c r="FH86" s="696"/>
      <c r="FI86" s="696"/>
      <c r="FJ86" s="696"/>
      <c r="FK86" s="696"/>
      <c r="FL86" s="696"/>
      <c r="FM86" s="696"/>
      <c r="FN86" s="696"/>
      <c r="FO86" s="696"/>
      <c r="FP86" s="696"/>
      <c r="FQ86" s="696"/>
      <c r="FR86" s="696"/>
      <c r="FS86" s="696"/>
      <c r="FT86" s="696"/>
      <c r="FU86" s="696"/>
      <c r="FV86" s="696"/>
      <c r="FW86" s="696"/>
      <c r="FX86" s="696"/>
      <c r="FY86" s="696"/>
      <c r="FZ86" s="696"/>
      <c r="GA86" s="696"/>
      <c r="GB86" s="696"/>
      <c r="GC86" s="696"/>
      <c r="GD86" s="696"/>
      <c r="GE86" s="696"/>
      <c r="GF86" s="696"/>
      <c r="GG86" s="696"/>
      <c r="GH86" s="696"/>
      <c r="GI86" s="696"/>
      <c r="GJ86" s="696"/>
      <c r="GK86" s="696"/>
      <c r="GL86" s="696"/>
      <c r="GM86" s="696"/>
      <c r="GN86" s="696"/>
      <c r="GO86" s="696"/>
      <c r="GP86" s="696"/>
      <c r="GQ86" s="696"/>
      <c r="GR86" s="696"/>
      <c r="GS86" s="696"/>
      <c r="GT86" s="696"/>
      <c r="GU86" s="696"/>
      <c r="GV86" s="696"/>
      <c r="GW86" s="696"/>
      <c r="GX86" s="696"/>
      <c r="GY86" s="696"/>
      <c r="GZ86" s="696"/>
      <c r="HA86" s="696"/>
      <c r="HB86" s="696"/>
      <c r="HC86" s="696"/>
      <c r="HD86" s="696"/>
      <c r="HE86" s="696"/>
      <c r="HF86" s="696"/>
      <c r="HG86" s="696"/>
      <c r="HH86" s="696"/>
      <c r="HI86" s="696"/>
      <c r="HJ86" s="696"/>
      <c r="HK86" s="696"/>
      <c r="HL86" s="696"/>
      <c r="HM86" s="696"/>
      <c r="HN86" s="696"/>
      <c r="HO86" s="696"/>
      <c r="HP86" s="696"/>
      <c r="HQ86" s="696"/>
      <c r="HR86" s="696"/>
      <c r="HS86" s="696"/>
    </row>
    <row r="87" spans="1:227" ht="15">
      <c r="A87" s="594" t="s">
        <v>284</v>
      </c>
      <c r="B87" s="988" t="s">
        <v>278</v>
      </c>
      <c r="C87" s="989">
        <v>2</v>
      </c>
      <c r="D87" s="990"/>
      <c r="E87" s="990"/>
      <c r="F87" s="991"/>
      <c r="G87" s="992">
        <v>3.5</v>
      </c>
      <c r="H87" s="766">
        <v>105</v>
      </c>
      <c r="I87" s="595">
        <v>36</v>
      </c>
      <c r="J87" s="595">
        <v>18</v>
      </c>
      <c r="K87" s="595">
        <v>18</v>
      </c>
      <c r="L87" s="595"/>
      <c r="M87" s="771">
        <v>69</v>
      </c>
      <c r="N87" s="592"/>
      <c r="O87" s="1064">
        <v>2</v>
      </c>
      <c r="P87" s="1065">
        <v>2</v>
      </c>
      <c r="Q87" s="652"/>
      <c r="R87" s="584"/>
      <c r="S87" s="695">
        <v>0.34285714285714286</v>
      </c>
      <c r="T87" s="696"/>
      <c r="U87" s="696"/>
      <c r="V87" s="696"/>
      <c r="W87" s="696"/>
      <c r="X87" s="696"/>
      <c r="Y87" s="696"/>
      <c r="Z87" s="696"/>
      <c r="AA87" s="696"/>
      <c r="AB87" s="696"/>
      <c r="AC87" s="696"/>
      <c r="AD87" s="696"/>
      <c r="AE87" s="696"/>
      <c r="AF87" s="696"/>
      <c r="AG87" s="696"/>
      <c r="AH87" s="696"/>
      <c r="AI87" s="696"/>
      <c r="AJ87" s="696"/>
      <c r="AK87" s="696"/>
      <c r="AL87" s="696"/>
      <c r="AM87" s="696"/>
      <c r="AN87" s="696"/>
      <c r="AO87" s="696"/>
      <c r="AP87" s="696"/>
      <c r="AQ87" s="696"/>
      <c r="AR87" s="696"/>
      <c r="AS87" s="696"/>
      <c r="AT87" s="696"/>
      <c r="AU87" s="696"/>
      <c r="AV87" s="696"/>
      <c r="AW87" s="696"/>
      <c r="AX87" s="696"/>
      <c r="AY87" s="696"/>
      <c r="AZ87" s="696"/>
      <c r="BA87" s="696"/>
      <c r="BB87" s="696"/>
      <c r="BC87" s="696"/>
      <c r="BD87" s="696"/>
      <c r="BE87" s="696"/>
      <c r="BF87" s="696"/>
      <c r="BG87" s="696"/>
      <c r="BH87" s="696"/>
      <c r="BI87" s="696"/>
      <c r="BJ87" s="696"/>
      <c r="BK87" s="696"/>
      <c r="BL87" s="696"/>
      <c r="BM87" s="696"/>
      <c r="BN87" s="696"/>
      <c r="BO87" s="696"/>
      <c r="BP87" s="696"/>
      <c r="BQ87" s="696"/>
      <c r="BR87" s="696"/>
      <c r="BS87" s="696"/>
      <c r="BT87" s="696"/>
      <c r="BU87" s="696"/>
      <c r="BV87" s="696"/>
      <c r="BW87" s="696"/>
      <c r="BX87" s="696"/>
      <c r="BY87" s="696"/>
      <c r="BZ87" s="696"/>
      <c r="CA87" s="696"/>
      <c r="CB87" s="696"/>
      <c r="CC87" s="696"/>
      <c r="CD87" s="696"/>
      <c r="CE87" s="696"/>
      <c r="CF87" s="696"/>
      <c r="CG87" s="696"/>
      <c r="CH87" s="696"/>
      <c r="CI87" s="696"/>
      <c r="CJ87" s="696"/>
      <c r="CK87" s="696"/>
      <c r="CL87" s="696"/>
      <c r="CM87" s="696"/>
      <c r="CN87" s="696"/>
      <c r="CO87" s="696"/>
      <c r="CP87" s="696"/>
      <c r="CQ87" s="696"/>
      <c r="CR87" s="696"/>
      <c r="CS87" s="696"/>
      <c r="CT87" s="696"/>
      <c r="CU87" s="696"/>
      <c r="CV87" s="696"/>
      <c r="CW87" s="696"/>
      <c r="CX87" s="696"/>
      <c r="CY87" s="696"/>
      <c r="CZ87" s="696"/>
      <c r="DA87" s="696"/>
      <c r="DB87" s="696"/>
      <c r="DC87" s="696"/>
      <c r="DD87" s="696"/>
      <c r="DE87" s="696"/>
      <c r="DF87" s="696"/>
      <c r="DG87" s="696"/>
      <c r="DH87" s="696"/>
      <c r="DI87" s="696"/>
      <c r="DJ87" s="696"/>
      <c r="DK87" s="696"/>
      <c r="DL87" s="696"/>
      <c r="DM87" s="696"/>
      <c r="DN87" s="696"/>
      <c r="DO87" s="696"/>
      <c r="DP87" s="696"/>
      <c r="DQ87" s="696"/>
      <c r="DR87" s="696"/>
      <c r="DS87" s="696"/>
      <c r="DT87" s="696"/>
      <c r="DU87" s="696"/>
      <c r="DV87" s="696"/>
      <c r="DW87" s="696"/>
      <c r="DX87" s="696"/>
      <c r="DY87" s="696"/>
      <c r="DZ87" s="696"/>
      <c r="EA87" s="696"/>
      <c r="EB87" s="696"/>
      <c r="EC87" s="696"/>
      <c r="ED87" s="696"/>
      <c r="EE87" s="696"/>
      <c r="EF87" s="696"/>
      <c r="EG87" s="696"/>
      <c r="EH87" s="696"/>
      <c r="EI87" s="696"/>
      <c r="EJ87" s="696"/>
      <c r="EK87" s="696"/>
      <c r="EL87" s="696"/>
      <c r="EM87" s="696"/>
      <c r="EN87" s="696"/>
      <c r="EO87" s="696"/>
      <c r="EP87" s="696"/>
      <c r="EQ87" s="696"/>
      <c r="ER87" s="696"/>
      <c r="ES87" s="696"/>
      <c r="ET87" s="696"/>
      <c r="EU87" s="696"/>
      <c r="EV87" s="696"/>
      <c r="EW87" s="696"/>
      <c r="EX87" s="696"/>
      <c r="EY87" s="696"/>
      <c r="EZ87" s="696"/>
      <c r="FA87" s="696"/>
      <c r="FB87" s="696"/>
      <c r="FC87" s="696"/>
      <c r="FD87" s="696"/>
      <c r="FE87" s="696"/>
      <c r="FF87" s="696"/>
      <c r="FG87" s="696"/>
      <c r="FH87" s="696"/>
      <c r="FI87" s="696"/>
      <c r="FJ87" s="696"/>
      <c r="FK87" s="696"/>
      <c r="FL87" s="696"/>
      <c r="FM87" s="696"/>
      <c r="FN87" s="696"/>
      <c r="FO87" s="696"/>
      <c r="FP87" s="696"/>
      <c r="FQ87" s="696"/>
      <c r="FR87" s="696"/>
      <c r="FS87" s="696"/>
      <c r="FT87" s="696"/>
      <c r="FU87" s="696"/>
      <c r="FV87" s="696"/>
      <c r="FW87" s="696"/>
      <c r="FX87" s="696"/>
      <c r="FY87" s="696"/>
      <c r="FZ87" s="696"/>
      <c r="GA87" s="696"/>
      <c r="GB87" s="696"/>
      <c r="GC87" s="696"/>
      <c r="GD87" s="696"/>
      <c r="GE87" s="696"/>
      <c r="GF87" s="696"/>
      <c r="GG87" s="696"/>
      <c r="GH87" s="696"/>
      <c r="GI87" s="696"/>
      <c r="GJ87" s="696"/>
      <c r="GK87" s="696"/>
      <c r="GL87" s="696"/>
      <c r="GM87" s="696"/>
      <c r="GN87" s="696"/>
      <c r="GO87" s="696"/>
      <c r="GP87" s="696"/>
      <c r="GQ87" s="696"/>
      <c r="GR87" s="696"/>
      <c r="GS87" s="696"/>
      <c r="GT87" s="696"/>
      <c r="GU87" s="696"/>
      <c r="GV87" s="696"/>
      <c r="GW87" s="696"/>
      <c r="GX87" s="696"/>
      <c r="GY87" s="696"/>
      <c r="GZ87" s="696"/>
      <c r="HA87" s="696"/>
      <c r="HB87" s="696"/>
      <c r="HC87" s="696"/>
      <c r="HD87" s="696"/>
      <c r="HE87" s="696"/>
      <c r="HF87" s="696"/>
      <c r="HG87" s="696"/>
      <c r="HH87" s="696"/>
      <c r="HI87" s="696"/>
      <c r="HJ87" s="696"/>
      <c r="HK87" s="696"/>
      <c r="HL87" s="696"/>
      <c r="HM87" s="696"/>
      <c r="HN87" s="696"/>
      <c r="HO87" s="696"/>
      <c r="HP87" s="696"/>
      <c r="HQ87" s="696"/>
      <c r="HR87" s="696"/>
      <c r="HS87" s="696"/>
    </row>
    <row r="88" spans="1:227" ht="30.75">
      <c r="A88" s="1073" t="s">
        <v>286</v>
      </c>
      <c r="B88" s="988" t="s">
        <v>277</v>
      </c>
      <c r="C88" s="989"/>
      <c r="D88" s="990">
        <v>2</v>
      </c>
      <c r="E88" s="990"/>
      <c r="F88" s="1072"/>
      <c r="G88" s="1001">
        <v>3.5</v>
      </c>
      <c r="H88" s="767">
        <v>105</v>
      </c>
      <c r="I88" s="722">
        <v>36</v>
      </c>
      <c r="J88" s="761">
        <v>18</v>
      </c>
      <c r="K88" s="761"/>
      <c r="L88" s="761">
        <v>18</v>
      </c>
      <c r="M88" s="773">
        <v>69</v>
      </c>
      <c r="N88" s="718"/>
      <c r="O88" s="1070">
        <v>2</v>
      </c>
      <c r="P88" s="1061">
        <v>2</v>
      </c>
      <c r="Q88" s="775"/>
      <c r="R88" s="589"/>
      <c r="S88" s="695">
        <v>0.34285714285714286</v>
      </c>
      <c r="T88" s="696"/>
      <c r="U88" s="696"/>
      <c r="V88" s="696"/>
      <c r="W88" s="696"/>
      <c r="X88" s="696"/>
      <c r="Y88" s="696"/>
      <c r="Z88" s="696"/>
      <c r="AA88" s="696"/>
      <c r="AB88" s="696"/>
      <c r="AC88" s="696"/>
      <c r="AD88" s="696"/>
      <c r="AE88" s="696"/>
      <c r="AF88" s="696"/>
      <c r="AG88" s="696"/>
      <c r="AH88" s="696"/>
      <c r="AI88" s="696"/>
      <c r="AJ88" s="696"/>
      <c r="AK88" s="696"/>
      <c r="AL88" s="696"/>
      <c r="AM88" s="696"/>
      <c r="AN88" s="696"/>
      <c r="AO88" s="696"/>
      <c r="AP88" s="696"/>
      <c r="AQ88" s="696"/>
      <c r="AR88" s="696"/>
      <c r="AS88" s="696"/>
      <c r="AT88" s="696"/>
      <c r="AU88" s="696"/>
      <c r="AV88" s="696"/>
      <c r="AW88" s="696"/>
      <c r="AX88" s="696"/>
      <c r="AY88" s="696"/>
      <c r="AZ88" s="696"/>
      <c r="BA88" s="696"/>
      <c r="BB88" s="696"/>
      <c r="BC88" s="696"/>
      <c r="BD88" s="696"/>
      <c r="BE88" s="696"/>
      <c r="BF88" s="696"/>
      <c r="BG88" s="696"/>
      <c r="BH88" s="696"/>
      <c r="BI88" s="696"/>
      <c r="BJ88" s="696"/>
      <c r="BK88" s="696"/>
      <c r="BL88" s="696"/>
      <c r="BM88" s="696"/>
      <c r="BN88" s="696"/>
      <c r="BO88" s="696"/>
      <c r="BP88" s="696"/>
      <c r="BQ88" s="696"/>
      <c r="BR88" s="696"/>
      <c r="BS88" s="696"/>
      <c r="BT88" s="696"/>
      <c r="BU88" s="696"/>
      <c r="BV88" s="696"/>
      <c r="BW88" s="696"/>
      <c r="BX88" s="696"/>
      <c r="BY88" s="696"/>
      <c r="BZ88" s="696"/>
      <c r="CA88" s="696"/>
      <c r="CB88" s="696"/>
      <c r="CC88" s="696"/>
      <c r="CD88" s="696"/>
      <c r="CE88" s="696"/>
      <c r="CF88" s="696"/>
      <c r="CG88" s="696"/>
      <c r="CH88" s="696"/>
      <c r="CI88" s="696"/>
      <c r="CJ88" s="696"/>
      <c r="CK88" s="696"/>
      <c r="CL88" s="696"/>
      <c r="CM88" s="696"/>
      <c r="CN88" s="696"/>
      <c r="CO88" s="696"/>
      <c r="CP88" s="696"/>
      <c r="CQ88" s="696"/>
      <c r="CR88" s="696"/>
      <c r="CS88" s="696"/>
      <c r="CT88" s="696"/>
      <c r="CU88" s="696"/>
      <c r="CV88" s="696"/>
      <c r="CW88" s="696"/>
      <c r="CX88" s="696"/>
      <c r="CY88" s="696"/>
      <c r="CZ88" s="696"/>
      <c r="DA88" s="696"/>
      <c r="DB88" s="696"/>
      <c r="DC88" s="696"/>
      <c r="DD88" s="696"/>
      <c r="DE88" s="696"/>
      <c r="DF88" s="696"/>
      <c r="DG88" s="696"/>
      <c r="DH88" s="696"/>
      <c r="DI88" s="696"/>
      <c r="DJ88" s="696"/>
      <c r="DK88" s="696"/>
      <c r="DL88" s="696"/>
      <c r="DM88" s="696"/>
      <c r="DN88" s="696"/>
      <c r="DO88" s="696"/>
      <c r="DP88" s="696"/>
      <c r="DQ88" s="696"/>
      <c r="DR88" s="696"/>
      <c r="DS88" s="696"/>
      <c r="DT88" s="696"/>
      <c r="DU88" s="696"/>
      <c r="DV88" s="696"/>
      <c r="DW88" s="696"/>
      <c r="DX88" s="696"/>
      <c r="DY88" s="696"/>
      <c r="DZ88" s="696"/>
      <c r="EA88" s="696"/>
      <c r="EB88" s="696"/>
      <c r="EC88" s="696"/>
      <c r="ED88" s="696"/>
      <c r="EE88" s="696"/>
      <c r="EF88" s="696"/>
      <c r="EG88" s="696"/>
      <c r="EH88" s="696"/>
      <c r="EI88" s="696"/>
      <c r="EJ88" s="696"/>
      <c r="EK88" s="696"/>
      <c r="EL88" s="696"/>
      <c r="EM88" s="696"/>
      <c r="EN88" s="696"/>
      <c r="EO88" s="696"/>
      <c r="EP88" s="696"/>
      <c r="EQ88" s="696"/>
      <c r="ER88" s="696"/>
      <c r="ES88" s="696"/>
      <c r="ET88" s="696"/>
      <c r="EU88" s="696"/>
      <c r="EV88" s="696"/>
      <c r="EW88" s="696"/>
      <c r="EX88" s="696"/>
      <c r="EY88" s="696"/>
      <c r="EZ88" s="696"/>
      <c r="FA88" s="696"/>
      <c r="FB88" s="696"/>
      <c r="FC88" s="696"/>
      <c r="FD88" s="696"/>
      <c r="FE88" s="696"/>
      <c r="FF88" s="696"/>
      <c r="FG88" s="696"/>
      <c r="FH88" s="696"/>
      <c r="FI88" s="696"/>
      <c r="FJ88" s="696"/>
      <c r="FK88" s="696"/>
      <c r="FL88" s="696"/>
      <c r="FM88" s="696"/>
      <c r="FN88" s="696"/>
      <c r="FO88" s="696"/>
      <c r="FP88" s="696"/>
      <c r="FQ88" s="696"/>
      <c r="FR88" s="696"/>
      <c r="FS88" s="696"/>
      <c r="FT88" s="696"/>
      <c r="FU88" s="696"/>
      <c r="FV88" s="696"/>
      <c r="FW88" s="696"/>
      <c r="FX88" s="696"/>
      <c r="FY88" s="696"/>
      <c r="FZ88" s="696"/>
      <c r="GA88" s="696"/>
      <c r="GB88" s="696"/>
      <c r="GC88" s="696"/>
      <c r="GD88" s="696"/>
      <c r="GE88" s="696"/>
      <c r="GF88" s="696"/>
      <c r="GG88" s="696"/>
      <c r="GH88" s="696"/>
      <c r="GI88" s="696"/>
      <c r="GJ88" s="696"/>
      <c r="GK88" s="696"/>
      <c r="GL88" s="696"/>
      <c r="GM88" s="696"/>
      <c r="GN88" s="696"/>
      <c r="GO88" s="696"/>
      <c r="GP88" s="696"/>
      <c r="GQ88" s="696"/>
      <c r="GR88" s="696"/>
      <c r="GS88" s="696"/>
      <c r="GT88" s="696"/>
      <c r="GU88" s="696"/>
      <c r="GV88" s="696"/>
      <c r="GW88" s="696"/>
      <c r="GX88" s="696"/>
      <c r="GY88" s="696"/>
      <c r="GZ88" s="696"/>
      <c r="HA88" s="696"/>
      <c r="HB88" s="696"/>
      <c r="HC88" s="696"/>
      <c r="HD88" s="696"/>
      <c r="HE88" s="696"/>
      <c r="HF88" s="696"/>
      <c r="HG88" s="696"/>
      <c r="HH88" s="696"/>
      <c r="HI88" s="696"/>
      <c r="HJ88" s="696"/>
      <c r="HK88" s="696"/>
      <c r="HL88" s="696"/>
      <c r="HM88" s="696"/>
      <c r="HN88" s="696"/>
      <c r="HO88" s="696"/>
      <c r="HP88" s="696"/>
      <c r="HQ88" s="696"/>
      <c r="HR88" s="696"/>
      <c r="HS88" s="696"/>
    </row>
    <row r="89" spans="7:16" ht="15">
      <c r="G89" s="3">
        <f>SUM(G80:G88)</f>
        <v>29</v>
      </c>
      <c r="O89" s="3">
        <f>SUM(O80:O88)</f>
        <v>18</v>
      </c>
      <c r="P89" s="3">
        <f>SUM(P80:P88)</f>
        <v>18</v>
      </c>
    </row>
  </sheetData>
  <sheetProtection selectLockedCells="1" selectUnlockedCells="1"/>
  <mergeCells count="50">
    <mergeCell ref="A44:AU44"/>
    <mergeCell ref="A64:B64"/>
    <mergeCell ref="C64:F64"/>
    <mergeCell ref="A65:B65"/>
    <mergeCell ref="C65:F65"/>
    <mergeCell ref="A33:AU33"/>
    <mergeCell ref="A34:AU34"/>
    <mergeCell ref="A35:AU35"/>
    <mergeCell ref="A40:B40"/>
    <mergeCell ref="C40:F40"/>
    <mergeCell ref="A43:AU43"/>
    <mergeCell ref="A28:B28"/>
    <mergeCell ref="C28:F28"/>
    <mergeCell ref="A29:AU29"/>
    <mergeCell ref="A31:B31"/>
    <mergeCell ref="C31:F31"/>
    <mergeCell ref="A32:B32"/>
    <mergeCell ref="C32:F32"/>
    <mergeCell ref="A17:B17"/>
    <mergeCell ref="C17:F17"/>
    <mergeCell ref="A18:AU18"/>
    <mergeCell ref="A25:B25"/>
    <mergeCell ref="C25:F25"/>
    <mergeCell ref="A26:AU26"/>
    <mergeCell ref="L5:L8"/>
    <mergeCell ref="E7:E8"/>
    <mergeCell ref="F7:F8"/>
    <mergeCell ref="N7:AU7"/>
    <mergeCell ref="A10:AU10"/>
    <mergeCell ref="A11:AU11"/>
    <mergeCell ref="N3:P3"/>
    <mergeCell ref="Q3:AU3"/>
    <mergeCell ref="I4:I8"/>
    <mergeCell ref="J4:L4"/>
    <mergeCell ref="N4:AU5"/>
    <mergeCell ref="C5:C8"/>
    <mergeCell ref="D5:D8"/>
    <mergeCell ref="E5:F6"/>
    <mergeCell ref="J5:J8"/>
    <mergeCell ref="K5:K8"/>
    <mergeCell ref="A1:AU1"/>
    <mergeCell ref="A2:A8"/>
    <mergeCell ref="B2:B8"/>
    <mergeCell ref="C2:F4"/>
    <mergeCell ref="G2:G8"/>
    <mergeCell ref="H2:M2"/>
    <mergeCell ref="N2:AU2"/>
    <mergeCell ref="H3:H8"/>
    <mergeCell ref="I3:L3"/>
    <mergeCell ref="M3:M8"/>
  </mergeCells>
  <printOptions/>
  <pageMargins left="1.06" right="0.3937007874015748" top="0.5511811023622047" bottom="0.3937007874015748" header="0.5118110236220472" footer="0.5118110236220472"/>
  <pageSetup fitToHeight="0" fitToWidth="1" horizontalDpi="600" verticalDpi="600" orientation="landscape" paperSize="9" scale="72" r:id="rId1"/>
  <rowBreaks count="2" manualBreakCount="2">
    <brk id="28" max="46" man="1"/>
    <brk id="56" max="4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92"/>
  <sheetViews>
    <sheetView view="pageBreakPreview" zoomScale="75" zoomScaleNormal="75" zoomScaleSheetLayoutView="75" zoomScalePageLayoutView="0" workbookViewId="0" topLeftCell="A67">
      <selection activeCell="BB85" sqref="BB85"/>
    </sheetView>
  </sheetViews>
  <sheetFormatPr defaultColWidth="9.125" defaultRowHeight="12.75"/>
  <cols>
    <col min="1" max="2" width="9.125" style="2" customWidth="1"/>
    <col min="3" max="3" width="9.50390625" style="1" customWidth="1"/>
    <col min="4" max="4" width="41.875" style="2" customWidth="1"/>
    <col min="5" max="5" width="5.50390625" style="3" customWidth="1"/>
    <col min="6" max="6" width="5.875" style="4" customWidth="1"/>
    <col min="7" max="7" width="5.375" style="4" customWidth="1"/>
    <col min="8" max="8" width="5.125" style="3" customWidth="1"/>
    <col min="9" max="9" width="7.375" style="3" customWidth="1"/>
    <col min="10" max="10" width="9.375" style="3" customWidth="1"/>
    <col min="11" max="11" width="9.375" style="2" customWidth="1"/>
    <col min="12" max="12" width="8.375" style="2" customWidth="1"/>
    <col min="13" max="13" width="10.50390625" style="2" customWidth="1"/>
    <col min="14" max="14" width="8.50390625" style="2" customWidth="1"/>
    <col min="15" max="15" width="9.875" style="2" customWidth="1"/>
    <col min="16" max="16" width="9.625" style="2" customWidth="1"/>
    <col min="17" max="17" width="7.50390625" style="2" customWidth="1"/>
    <col min="18" max="18" width="7.125" style="2" customWidth="1"/>
    <col min="19" max="19" width="10.50390625" style="2" customWidth="1"/>
    <col min="20" max="26" width="0" style="2" hidden="1" customWidth="1"/>
    <col min="27" max="28" width="0" style="5" hidden="1" customWidth="1"/>
    <col min="29" max="48" width="0" style="2" hidden="1" customWidth="1"/>
    <col min="49" max="49" width="9.125" style="5" customWidth="1"/>
    <col min="50" max="50" width="11.625" style="2" customWidth="1"/>
    <col min="51" max="16384" width="9.125" style="2" customWidth="1"/>
  </cols>
  <sheetData>
    <row r="1" spans="3:49" s="6" customFormat="1" ht="18" thickBot="1">
      <c r="C1" s="1380" t="s">
        <v>316</v>
      </c>
      <c r="D1" s="1381"/>
      <c r="E1" s="1382"/>
      <c r="F1" s="1382"/>
      <c r="G1" s="1382"/>
      <c r="H1" s="1382"/>
      <c r="I1" s="1381"/>
      <c r="J1" s="1381"/>
      <c r="K1" s="1381"/>
      <c r="L1" s="1381"/>
      <c r="M1" s="1381"/>
      <c r="N1" s="1381"/>
      <c r="O1" s="1381"/>
      <c r="P1" s="1382"/>
      <c r="Q1" s="1382"/>
      <c r="R1" s="1382"/>
      <c r="S1" s="1382"/>
      <c r="T1" s="1382"/>
      <c r="U1" s="1382"/>
      <c r="V1" s="1382"/>
      <c r="W1" s="1382"/>
      <c r="X1" s="1382"/>
      <c r="Y1" s="1382"/>
      <c r="Z1" s="1382"/>
      <c r="AA1" s="1382"/>
      <c r="AB1" s="1382"/>
      <c r="AC1" s="1382"/>
      <c r="AD1" s="1382"/>
      <c r="AE1" s="1382"/>
      <c r="AF1" s="1382"/>
      <c r="AG1" s="1382"/>
      <c r="AH1" s="1382"/>
      <c r="AI1" s="1382"/>
      <c r="AJ1" s="1382"/>
      <c r="AK1" s="1382"/>
      <c r="AL1" s="1382"/>
      <c r="AM1" s="1382"/>
      <c r="AN1" s="1382"/>
      <c r="AO1" s="1382"/>
      <c r="AP1" s="1382"/>
      <c r="AQ1" s="1382"/>
      <c r="AR1" s="1382"/>
      <c r="AS1" s="1382"/>
      <c r="AT1" s="1382"/>
      <c r="AU1" s="1382"/>
      <c r="AV1" s="1382"/>
      <c r="AW1" s="1383"/>
    </row>
    <row r="2" spans="3:49" s="6" customFormat="1" ht="33" customHeight="1" thickBot="1">
      <c r="C2" s="1384" t="s">
        <v>1</v>
      </c>
      <c r="D2" s="1385" t="s">
        <v>2</v>
      </c>
      <c r="E2" s="1386" t="s">
        <v>3</v>
      </c>
      <c r="F2" s="1387"/>
      <c r="G2" s="1387"/>
      <c r="H2" s="1388"/>
      <c r="I2" s="1164" t="s">
        <v>4</v>
      </c>
      <c r="J2" s="1162" t="s">
        <v>5</v>
      </c>
      <c r="K2" s="1162"/>
      <c r="L2" s="1162"/>
      <c r="M2" s="1162"/>
      <c r="N2" s="1162"/>
      <c r="O2" s="1385"/>
      <c r="P2" s="1398" t="s">
        <v>6</v>
      </c>
      <c r="Q2" s="1399"/>
      <c r="R2" s="1399"/>
      <c r="S2" s="1399"/>
      <c r="T2" s="1399"/>
      <c r="U2" s="1399"/>
      <c r="V2" s="1399"/>
      <c r="W2" s="1399"/>
      <c r="X2" s="1399"/>
      <c r="Y2" s="1399"/>
      <c r="Z2" s="1399"/>
      <c r="AA2" s="1399"/>
      <c r="AB2" s="1399"/>
      <c r="AC2" s="1399"/>
      <c r="AD2" s="1399"/>
      <c r="AE2" s="1399"/>
      <c r="AF2" s="1399"/>
      <c r="AG2" s="1399"/>
      <c r="AH2" s="1399"/>
      <c r="AI2" s="1399"/>
      <c r="AJ2" s="1399"/>
      <c r="AK2" s="1399"/>
      <c r="AL2" s="1399"/>
      <c r="AM2" s="1399"/>
      <c r="AN2" s="1399"/>
      <c r="AO2" s="1399"/>
      <c r="AP2" s="1399"/>
      <c r="AQ2" s="1399"/>
      <c r="AR2" s="1399"/>
      <c r="AS2" s="1399"/>
      <c r="AT2" s="1399"/>
      <c r="AU2" s="1399"/>
      <c r="AV2" s="1399"/>
      <c r="AW2" s="1400"/>
    </row>
    <row r="3" spans="3:49" s="6" customFormat="1" ht="17.25" customHeight="1" thickBot="1">
      <c r="C3" s="1384"/>
      <c r="D3" s="1385"/>
      <c r="E3" s="1389"/>
      <c r="F3" s="1163"/>
      <c r="G3" s="1163"/>
      <c r="H3" s="1390"/>
      <c r="I3" s="1164"/>
      <c r="J3" s="1157" t="s">
        <v>7</v>
      </c>
      <c r="K3" s="1158" t="s">
        <v>8</v>
      </c>
      <c r="L3" s="1158"/>
      <c r="M3" s="1158"/>
      <c r="N3" s="1158"/>
      <c r="O3" s="1159" t="s">
        <v>9</v>
      </c>
      <c r="P3" s="1401" t="s">
        <v>10</v>
      </c>
      <c r="Q3" s="1402"/>
      <c r="R3" s="1403"/>
      <c r="S3" s="1404" t="s">
        <v>11</v>
      </c>
      <c r="T3" s="1405"/>
      <c r="U3" s="1405"/>
      <c r="V3" s="1405"/>
      <c r="W3" s="1405"/>
      <c r="X3" s="1405"/>
      <c r="Y3" s="1405"/>
      <c r="Z3" s="1405"/>
      <c r="AA3" s="1405"/>
      <c r="AB3" s="1405"/>
      <c r="AC3" s="1405"/>
      <c r="AD3" s="1405"/>
      <c r="AE3" s="1405"/>
      <c r="AF3" s="1405"/>
      <c r="AG3" s="1405"/>
      <c r="AH3" s="1405"/>
      <c r="AI3" s="1405"/>
      <c r="AJ3" s="1405"/>
      <c r="AK3" s="1405"/>
      <c r="AL3" s="1405"/>
      <c r="AM3" s="1405"/>
      <c r="AN3" s="1405"/>
      <c r="AO3" s="1405"/>
      <c r="AP3" s="1405"/>
      <c r="AQ3" s="1405"/>
      <c r="AR3" s="1405"/>
      <c r="AS3" s="1405"/>
      <c r="AT3" s="1405"/>
      <c r="AU3" s="1405"/>
      <c r="AV3" s="1405"/>
      <c r="AW3" s="1406"/>
    </row>
    <row r="4" spans="3:49" s="6" customFormat="1" ht="15.75" customHeight="1" thickBot="1">
      <c r="C4" s="1384"/>
      <c r="D4" s="1385"/>
      <c r="E4" s="1391"/>
      <c r="F4" s="1392"/>
      <c r="G4" s="1392"/>
      <c r="H4" s="1393"/>
      <c r="I4" s="1164"/>
      <c r="J4" s="1157"/>
      <c r="K4" s="1155" t="s">
        <v>12</v>
      </c>
      <c r="L4" s="1170" t="s">
        <v>13</v>
      </c>
      <c r="M4" s="1170"/>
      <c r="N4" s="1170"/>
      <c r="O4" s="1159"/>
      <c r="P4" s="1407" t="s">
        <v>14</v>
      </c>
      <c r="Q4" s="1408"/>
      <c r="R4" s="1408"/>
      <c r="S4" s="1408"/>
      <c r="T4" s="1408"/>
      <c r="U4" s="1408"/>
      <c r="V4" s="1408"/>
      <c r="W4" s="1408"/>
      <c r="X4" s="1408"/>
      <c r="Y4" s="1408"/>
      <c r="Z4" s="1408"/>
      <c r="AA4" s="1408"/>
      <c r="AB4" s="1408"/>
      <c r="AC4" s="1408"/>
      <c r="AD4" s="1408"/>
      <c r="AE4" s="1408"/>
      <c r="AF4" s="1408"/>
      <c r="AG4" s="1408"/>
      <c r="AH4" s="1408"/>
      <c r="AI4" s="1408"/>
      <c r="AJ4" s="1408"/>
      <c r="AK4" s="1408"/>
      <c r="AL4" s="1408"/>
      <c r="AM4" s="1408"/>
      <c r="AN4" s="1408"/>
      <c r="AO4" s="1408"/>
      <c r="AP4" s="1408"/>
      <c r="AQ4" s="1408"/>
      <c r="AR4" s="1408"/>
      <c r="AS4" s="1408"/>
      <c r="AT4" s="1408"/>
      <c r="AU4" s="1408"/>
      <c r="AV4" s="1408"/>
      <c r="AW4" s="1409"/>
    </row>
    <row r="5" spans="3:49" s="6" customFormat="1" ht="12.75" customHeight="1" thickBot="1">
      <c r="C5" s="1384"/>
      <c r="D5" s="1162"/>
      <c r="E5" s="1172" t="s">
        <v>15</v>
      </c>
      <c r="F5" s="1174" t="s">
        <v>16</v>
      </c>
      <c r="G5" s="1413" t="s">
        <v>17</v>
      </c>
      <c r="H5" s="1413"/>
      <c r="I5" s="1164"/>
      <c r="J5" s="1157"/>
      <c r="K5" s="1155"/>
      <c r="L5" s="1154" t="s">
        <v>18</v>
      </c>
      <c r="M5" s="1155" t="s">
        <v>19</v>
      </c>
      <c r="N5" s="1155" t="s">
        <v>20</v>
      </c>
      <c r="O5" s="1159"/>
      <c r="P5" s="1410"/>
      <c r="Q5" s="1411"/>
      <c r="R5" s="1411"/>
      <c r="S5" s="1411"/>
      <c r="T5" s="1411"/>
      <c r="U5" s="1411"/>
      <c r="V5" s="1411"/>
      <c r="W5" s="1411"/>
      <c r="X5" s="1411"/>
      <c r="Y5" s="1411"/>
      <c r="Z5" s="1411"/>
      <c r="AA5" s="1411"/>
      <c r="AB5" s="1411"/>
      <c r="AC5" s="1411"/>
      <c r="AD5" s="1411"/>
      <c r="AE5" s="1411"/>
      <c r="AF5" s="1411"/>
      <c r="AG5" s="1411"/>
      <c r="AH5" s="1411"/>
      <c r="AI5" s="1411"/>
      <c r="AJ5" s="1411"/>
      <c r="AK5" s="1411"/>
      <c r="AL5" s="1411"/>
      <c r="AM5" s="1411"/>
      <c r="AN5" s="1411"/>
      <c r="AO5" s="1411"/>
      <c r="AP5" s="1411"/>
      <c r="AQ5" s="1411"/>
      <c r="AR5" s="1411"/>
      <c r="AS5" s="1411"/>
      <c r="AT5" s="1411"/>
      <c r="AU5" s="1411"/>
      <c r="AV5" s="1411"/>
      <c r="AW5" s="1412"/>
    </row>
    <row r="6" spans="3:49" s="6" customFormat="1" ht="15.75" thickBot="1">
      <c r="C6" s="1384"/>
      <c r="D6" s="1162"/>
      <c r="E6" s="1172"/>
      <c r="F6" s="1174"/>
      <c r="G6" s="1414"/>
      <c r="H6" s="1414"/>
      <c r="I6" s="1164"/>
      <c r="J6" s="1157"/>
      <c r="K6" s="1155"/>
      <c r="L6" s="1154"/>
      <c r="M6" s="1155"/>
      <c r="N6" s="1155"/>
      <c r="O6" s="1159"/>
      <c r="P6" s="553">
        <v>1</v>
      </c>
      <c r="Q6" s="554" t="s">
        <v>21</v>
      </c>
      <c r="R6" s="558" t="s">
        <v>22</v>
      </c>
      <c r="S6" s="557">
        <v>3</v>
      </c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5"/>
      <c r="AI6" s="555"/>
      <c r="AJ6" s="555"/>
      <c r="AK6" s="555"/>
      <c r="AL6" s="555"/>
      <c r="AM6" s="555"/>
      <c r="AN6" s="555"/>
      <c r="AO6" s="555"/>
      <c r="AP6" s="555"/>
      <c r="AQ6" s="555"/>
      <c r="AR6" s="555"/>
      <c r="AS6" s="555"/>
      <c r="AT6" s="555"/>
      <c r="AU6" s="555"/>
      <c r="AV6" s="559"/>
      <c r="AW6" s="560"/>
    </row>
    <row r="7" spans="3:53" s="6" customFormat="1" ht="44.25" customHeight="1" thickBot="1">
      <c r="C7" s="1384"/>
      <c r="D7" s="1162"/>
      <c r="E7" s="1172"/>
      <c r="F7" s="1174"/>
      <c r="G7" s="1397" t="s">
        <v>23</v>
      </c>
      <c r="H7" s="1166" t="s">
        <v>24</v>
      </c>
      <c r="I7" s="1164"/>
      <c r="J7" s="1157"/>
      <c r="K7" s="1155"/>
      <c r="L7" s="1154"/>
      <c r="M7" s="1155"/>
      <c r="N7" s="1155"/>
      <c r="O7" s="1159"/>
      <c r="P7" s="1394" t="s">
        <v>25</v>
      </c>
      <c r="Q7" s="1395"/>
      <c r="R7" s="1395"/>
      <c r="S7" s="1395"/>
      <c r="T7" s="1395"/>
      <c r="U7" s="1395"/>
      <c r="V7" s="1395"/>
      <c r="W7" s="1395"/>
      <c r="X7" s="1395"/>
      <c r="Y7" s="1395"/>
      <c r="Z7" s="1395"/>
      <c r="AA7" s="1395"/>
      <c r="AB7" s="1395"/>
      <c r="AC7" s="1395"/>
      <c r="AD7" s="1395"/>
      <c r="AE7" s="1395"/>
      <c r="AF7" s="1395"/>
      <c r="AG7" s="1395"/>
      <c r="AH7" s="1395"/>
      <c r="AI7" s="1395"/>
      <c r="AJ7" s="1395"/>
      <c r="AK7" s="1395"/>
      <c r="AL7" s="1395"/>
      <c r="AM7" s="1395"/>
      <c r="AN7" s="1395"/>
      <c r="AO7" s="1395"/>
      <c r="AP7" s="1395"/>
      <c r="AQ7" s="1395"/>
      <c r="AR7" s="1395"/>
      <c r="AS7" s="1395"/>
      <c r="AT7" s="1395"/>
      <c r="AU7" s="1395"/>
      <c r="AV7" s="1395"/>
      <c r="AW7" s="1396"/>
      <c r="AY7" s="6" t="s">
        <v>318</v>
      </c>
      <c r="AZ7" s="6" t="s">
        <v>317</v>
      </c>
      <c r="BA7" s="6" t="s">
        <v>319</v>
      </c>
    </row>
    <row r="8" spans="3:54" s="6" customFormat="1" ht="15.75" thickBot="1">
      <c r="C8" s="1384"/>
      <c r="D8" s="1162"/>
      <c r="E8" s="1172"/>
      <c r="F8" s="1174"/>
      <c r="G8" s="1397"/>
      <c r="H8" s="1166"/>
      <c r="I8" s="1164"/>
      <c r="J8" s="1157"/>
      <c r="K8" s="1155"/>
      <c r="L8" s="1154"/>
      <c r="M8" s="1155"/>
      <c r="N8" s="1155"/>
      <c r="O8" s="1159"/>
      <c r="P8" s="553">
        <v>15</v>
      </c>
      <c r="Q8" s="554">
        <v>9</v>
      </c>
      <c r="R8" s="563">
        <v>9</v>
      </c>
      <c r="S8" s="564">
        <v>15</v>
      </c>
      <c r="T8" s="565"/>
      <c r="U8" s="565"/>
      <c r="V8" s="565"/>
      <c r="W8" s="565"/>
      <c r="X8" s="565"/>
      <c r="Y8" s="565"/>
      <c r="Z8" s="565"/>
      <c r="AA8" s="555"/>
      <c r="AB8" s="555"/>
      <c r="AC8" s="565"/>
      <c r="AD8" s="565"/>
      <c r="AE8" s="565"/>
      <c r="AF8" s="565"/>
      <c r="AG8" s="565"/>
      <c r="AH8" s="565"/>
      <c r="AI8" s="565"/>
      <c r="AJ8" s="565"/>
      <c r="AK8" s="565"/>
      <c r="AL8" s="565"/>
      <c r="AM8" s="565"/>
      <c r="AN8" s="565"/>
      <c r="AO8" s="565"/>
      <c r="AP8" s="565"/>
      <c r="AQ8" s="565"/>
      <c r="AR8" s="565"/>
      <c r="AS8" s="565"/>
      <c r="AT8" s="565"/>
      <c r="AU8" s="565"/>
      <c r="AV8" s="565"/>
      <c r="AW8" s="556">
        <v>22</v>
      </c>
      <c r="AY8" s="6">
        <f>1+1+1+1+1</f>
        <v>5</v>
      </c>
      <c r="BA8" s="6">
        <f>1+1+1+1+1</f>
        <v>5</v>
      </c>
      <c r="BB8" s="6">
        <f>1+1+1+1+1</f>
        <v>5</v>
      </c>
    </row>
    <row r="9" spans="3:49" s="6" customFormat="1" ht="15.75" thickBot="1">
      <c r="C9" s="545">
        <v>1</v>
      </c>
      <c r="D9" s="546">
        <v>2</v>
      </c>
      <c r="E9" s="547">
        <v>3</v>
      </c>
      <c r="F9" s="548">
        <v>4</v>
      </c>
      <c r="G9" s="548">
        <v>5</v>
      </c>
      <c r="H9" s="549">
        <v>6</v>
      </c>
      <c r="I9" s="550">
        <v>7</v>
      </c>
      <c r="J9" s="551">
        <v>8</v>
      </c>
      <c r="K9" s="548">
        <v>9</v>
      </c>
      <c r="L9" s="548">
        <v>10</v>
      </c>
      <c r="M9" s="548">
        <v>11</v>
      </c>
      <c r="N9" s="548">
        <v>12</v>
      </c>
      <c r="O9" s="552">
        <v>13</v>
      </c>
      <c r="P9" s="541">
        <v>14</v>
      </c>
      <c r="Q9" s="542">
        <v>15</v>
      </c>
      <c r="R9" s="543">
        <v>16</v>
      </c>
      <c r="S9" s="544">
        <v>17</v>
      </c>
      <c r="T9" s="540"/>
      <c r="U9" s="540"/>
      <c r="V9" s="540"/>
      <c r="W9" s="540"/>
      <c r="X9" s="540"/>
      <c r="Y9" s="540"/>
      <c r="Z9" s="540"/>
      <c r="AA9" s="561"/>
      <c r="AB9" s="561"/>
      <c r="AC9" s="540"/>
      <c r="AD9" s="540"/>
      <c r="AE9" s="540"/>
      <c r="AF9" s="540"/>
      <c r="AG9" s="540"/>
      <c r="AH9" s="540"/>
      <c r="AI9" s="540"/>
      <c r="AJ9" s="540"/>
      <c r="AK9" s="540"/>
      <c r="AL9" s="540"/>
      <c r="AM9" s="540"/>
      <c r="AN9" s="540"/>
      <c r="AO9" s="540"/>
      <c r="AP9" s="540"/>
      <c r="AQ9" s="540"/>
      <c r="AR9" s="540"/>
      <c r="AS9" s="540"/>
      <c r="AT9" s="540"/>
      <c r="AU9" s="540"/>
      <c r="AV9" s="540"/>
      <c r="AW9" s="562">
        <v>18</v>
      </c>
    </row>
    <row r="10" spans="3:52" s="6" customFormat="1" ht="16.5" customHeight="1" hidden="1" thickBot="1">
      <c r="C10" s="1432" t="s">
        <v>222</v>
      </c>
      <c r="D10" s="1433"/>
      <c r="E10" s="1433"/>
      <c r="F10" s="1433"/>
      <c r="G10" s="1433"/>
      <c r="H10" s="1433"/>
      <c r="I10" s="1433"/>
      <c r="J10" s="1433"/>
      <c r="K10" s="1433"/>
      <c r="L10" s="1433"/>
      <c r="M10" s="1433"/>
      <c r="N10" s="1433"/>
      <c r="O10" s="1433"/>
      <c r="P10" s="1433"/>
      <c r="Q10" s="1433"/>
      <c r="R10" s="1433"/>
      <c r="S10" s="1433"/>
      <c r="T10" s="1433"/>
      <c r="U10" s="1433"/>
      <c r="V10" s="1433"/>
      <c r="W10" s="1433"/>
      <c r="X10" s="1433"/>
      <c r="Y10" s="1433"/>
      <c r="Z10" s="1433"/>
      <c r="AA10" s="1433"/>
      <c r="AB10" s="1433"/>
      <c r="AC10" s="1433"/>
      <c r="AD10" s="1433"/>
      <c r="AE10" s="1433"/>
      <c r="AF10" s="1433"/>
      <c r="AG10" s="1433"/>
      <c r="AH10" s="1433"/>
      <c r="AI10" s="1433"/>
      <c r="AJ10" s="1433"/>
      <c r="AK10" s="1433"/>
      <c r="AL10" s="1433"/>
      <c r="AM10" s="1433"/>
      <c r="AN10" s="1433"/>
      <c r="AO10" s="1433"/>
      <c r="AP10" s="1433"/>
      <c r="AQ10" s="1433"/>
      <c r="AR10" s="1433"/>
      <c r="AS10" s="1433"/>
      <c r="AT10" s="1433"/>
      <c r="AU10" s="1433"/>
      <c r="AV10" s="1433"/>
      <c r="AW10" s="1434"/>
      <c r="AZ10" s="6" t="s">
        <v>320</v>
      </c>
    </row>
    <row r="11" spans="3:53" s="6" customFormat="1" ht="16.5" customHeight="1" hidden="1" thickBot="1">
      <c r="C11" s="1454" t="s">
        <v>217</v>
      </c>
      <c r="D11" s="1455"/>
      <c r="E11" s="1455"/>
      <c r="F11" s="1455"/>
      <c r="G11" s="1455"/>
      <c r="H11" s="1455"/>
      <c r="I11" s="1455"/>
      <c r="J11" s="1455"/>
      <c r="K11" s="1455"/>
      <c r="L11" s="1455"/>
      <c r="M11" s="1455"/>
      <c r="N11" s="1455"/>
      <c r="O11" s="1455"/>
      <c r="P11" s="1450"/>
      <c r="Q11" s="1450"/>
      <c r="R11" s="1450"/>
      <c r="S11" s="1455"/>
      <c r="T11" s="1455"/>
      <c r="U11" s="1455"/>
      <c r="V11" s="1455"/>
      <c r="W11" s="1455"/>
      <c r="X11" s="1455"/>
      <c r="Y11" s="1455"/>
      <c r="Z11" s="1455"/>
      <c r="AA11" s="1455"/>
      <c r="AB11" s="1455"/>
      <c r="AC11" s="1455"/>
      <c r="AD11" s="1455"/>
      <c r="AE11" s="1455"/>
      <c r="AF11" s="1455"/>
      <c r="AG11" s="1455"/>
      <c r="AH11" s="1455"/>
      <c r="AI11" s="1455"/>
      <c r="AJ11" s="1455"/>
      <c r="AK11" s="1455"/>
      <c r="AL11" s="1455"/>
      <c r="AM11" s="1455"/>
      <c r="AN11" s="1455"/>
      <c r="AO11" s="1455"/>
      <c r="AP11" s="1455"/>
      <c r="AQ11" s="1455"/>
      <c r="AR11" s="1455"/>
      <c r="AS11" s="1455"/>
      <c r="AT11" s="1455"/>
      <c r="AU11" s="1455"/>
      <c r="AV11" s="1455"/>
      <c r="AW11" s="1456"/>
      <c r="AY11" s="6">
        <f>1+1+1+1+1+1</f>
        <v>6</v>
      </c>
      <c r="BA11" s="6">
        <f>1+1+1</f>
        <v>3</v>
      </c>
    </row>
    <row r="12" spans="3:49" s="6" customFormat="1" ht="36.75" customHeight="1" hidden="1">
      <c r="C12" s="757" t="s">
        <v>223</v>
      </c>
      <c r="D12" s="848" t="s">
        <v>58</v>
      </c>
      <c r="E12" s="760">
        <v>1</v>
      </c>
      <c r="F12" s="765"/>
      <c r="G12" s="765"/>
      <c r="H12" s="849"/>
      <c r="I12" s="850">
        <v>3</v>
      </c>
      <c r="J12" s="851">
        <f>I12*30</f>
        <v>90</v>
      </c>
      <c r="K12" s="852">
        <f>SUM(L12:N12)</f>
        <v>30</v>
      </c>
      <c r="L12" s="852">
        <v>20</v>
      </c>
      <c r="M12" s="852"/>
      <c r="N12" s="852">
        <v>10</v>
      </c>
      <c r="O12" s="853">
        <f>J12-K12</f>
        <v>60</v>
      </c>
      <c r="P12" s="1038">
        <v>2</v>
      </c>
      <c r="Q12" s="855"/>
      <c r="R12" s="855"/>
      <c r="S12" s="856"/>
      <c r="T12" s="585"/>
      <c r="U12" s="588" t="s">
        <v>59</v>
      </c>
      <c r="V12" s="585"/>
      <c r="W12" s="585"/>
      <c r="X12" s="585"/>
      <c r="Y12" s="585"/>
      <c r="Z12" s="585"/>
      <c r="AA12" s="585"/>
      <c r="AB12" s="585"/>
      <c r="AC12" s="585"/>
      <c r="AD12" s="585"/>
      <c r="AE12" s="585"/>
      <c r="AF12" s="585"/>
      <c r="AG12" s="585"/>
      <c r="AH12" s="585"/>
      <c r="AI12" s="585"/>
      <c r="AJ12" s="585"/>
      <c r="AK12" s="585"/>
      <c r="AL12" s="585"/>
      <c r="AM12" s="585"/>
      <c r="AN12" s="585"/>
      <c r="AO12" s="585"/>
      <c r="AP12" s="585"/>
      <c r="AQ12" s="585"/>
      <c r="AR12" s="585"/>
      <c r="AS12" s="585"/>
      <c r="AT12" s="585"/>
      <c r="AU12" s="585"/>
      <c r="AV12" s="585"/>
      <c r="AW12" s="587"/>
    </row>
    <row r="13" spans="3:49" s="6" customFormat="1" ht="27" customHeight="1" hidden="1">
      <c r="C13" s="857" t="s">
        <v>224</v>
      </c>
      <c r="D13" s="858" t="s">
        <v>218</v>
      </c>
      <c r="E13" s="859"/>
      <c r="F13" s="717">
        <v>2</v>
      </c>
      <c r="G13" s="860"/>
      <c r="H13" s="861"/>
      <c r="I13" s="862">
        <v>3</v>
      </c>
      <c r="J13" s="863">
        <f>I13*30</f>
        <v>90</v>
      </c>
      <c r="K13" s="864">
        <f>SUM(L13:N13)</f>
        <v>36</v>
      </c>
      <c r="L13" s="865">
        <v>18</v>
      </c>
      <c r="M13" s="865"/>
      <c r="N13" s="865">
        <v>18</v>
      </c>
      <c r="O13" s="866">
        <f>J13-K13</f>
        <v>54</v>
      </c>
      <c r="P13" s="867"/>
      <c r="Q13" s="1049">
        <v>2</v>
      </c>
      <c r="R13" s="1049">
        <v>2</v>
      </c>
      <c r="S13" s="869"/>
      <c r="T13" s="583"/>
      <c r="U13" s="583" t="s">
        <v>38</v>
      </c>
      <c r="V13" s="583">
        <v>1</v>
      </c>
      <c r="W13" s="583">
        <v>1</v>
      </c>
      <c r="X13" s="583"/>
      <c r="Y13" s="583"/>
      <c r="Z13" s="583"/>
      <c r="AA13" s="583"/>
      <c r="AB13" s="583"/>
      <c r="AC13" s="583"/>
      <c r="AD13" s="583"/>
      <c r="AE13" s="583"/>
      <c r="AF13" s="583"/>
      <c r="AG13" s="583"/>
      <c r="AH13" s="583"/>
      <c r="AI13" s="583"/>
      <c r="AJ13" s="583"/>
      <c r="AK13" s="583"/>
      <c r="AL13" s="583"/>
      <c r="AM13" s="583"/>
      <c r="AN13" s="583"/>
      <c r="AO13" s="583"/>
      <c r="AP13" s="583"/>
      <c r="AQ13" s="583"/>
      <c r="AR13" s="583"/>
      <c r="AS13" s="583"/>
      <c r="AT13" s="583"/>
      <c r="AU13" s="583"/>
      <c r="AV13" s="583"/>
      <c r="AW13" s="584"/>
    </row>
    <row r="14" spans="3:49" s="6" customFormat="1" ht="30.75" customHeight="1" hidden="1">
      <c r="C14" s="594" t="s">
        <v>225</v>
      </c>
      <c r="D14" s="870" t="s">
        <v>33</v>
      </c>
      <c r="E14" s="775"/>
      <c r="F14" s="871"/>
      <c r="G14" s="871"/>
      <c r="H14" s="872"/>
      <c r="I14" s="873">
        <f aca="true" t="shared" si="0" ref="I14:O14">SUM(I15:I16)</f>
        <v>3.5</v>
      </c>
      <c r="J14" s="874">
        <f t="shared" si="0"/>
        <v>105</v>
      </c>
      <c r="K14" s="875">
        <f t="shared" si="0"/>
        <v>66</v>
      </c>
      <c r="L14" s="875">
        <f t="shared" si="0"/>
        <v>0</v>
      </c>
      <c r="M14" s="875">
        <f t="shared" si="0"/>
        <v>0</v>
      </c>
      <c r="N14" s="875">
        <f t="shared" si="0"/>
        <v>66</v>
      </c>
      <c r="O14" s="876">
        <f t="shared" si="0"/>
        <v>39</v>
      </c>
      <c r="P14" s="877"/>
      <c r="Q14" s="878"/>
      <c r="R14" s="878"/>
      <c r="S14" s="592"/>
      <c r="T14" s="583"/>
      <c r="U14" s="583" t="s">
        <v>34</v>
      </c>
      <c r="V14" s="583"/>
      <c r="W14" s="583"/>
      <c r="X14" s="583"/>
      <c r="Y14" s="583"/>
      <c r="Z14" s="583"/>
      <c r="AA14" s="583"/>
      <c r="AB14" s="583"/>
      <c r="AC14" s="583"/>
      <c r="AD14" s="583"/>
      <c r="AE14" s="583"/>
      <c r="AF14" s="583"/>
      <c r="AG14" s="583"/>
      <c r="AH14" s="583"/>
      <c r="AI14" s="583"/>
      <c r="AJ14" s="583"/>
      <c r="AK14" s="583"/>
      <c r="AL14" s="583"/>
      <c r="AM14" s="583"/>
      <c r="AN14" s="583"/>
      <c r="AO14" s="583"/>
      <c r="AP14" s="583"/>
      <c r="AQ14" s="583"/>
      <c r="AR14" s="583"/>
      <c r="AS14" s="583"/>
      <c r="AT14" s="583"/>
      <c r="AU14" s="583"/>
      <c r="AV14" s="583"/>
      <c r="AW14" s="584"/>
    </row>
    <row r="15" spans="3:49" s="6" customFormat="1" ht="33" customHeight="1" hidden="1">
      <c r="C15" s="594" t="s">
        <v>226</v>
      </c>
      <c r="D15" s="795" t="s">
        <v>33</v>
      </c>
      <c r="E15" s="643"/>
      <c r="F15" s="631">
        <v>1</v>
      </c>
      <c r="G15" s="631"/>
      <c r="H15" s="633"/>
      <c r="I15" s="796">
        <v>1.5</v>
      </c>
      <c r="J15" s="797">
        <f>I15*30</f>
        <v>45</v>
      </c>
      <c r="K15" s="798">
        <f>L15+M15+N15</f>
        <v>30</v>
      </c>
      <c r="L15" s="799"/>
      <c r="M15" s="799"/>
      <c r="N15" s="799">
        <v>30</v>
      </c>
      <c r="O15" s="697">
        <f>J15-K15</f>
        <v>15</v>
      </c>
      <c r="P15" s="1039">
        <v>2</v>
      </c>
      <c r="Q15" s="644"/>
      <c r="R15" s="633"/>
      <c r="S15" s="592"/>
      <c r="T15" s="583"/>
      <c r="U15" s="583" t="s">
        <v>36</v>
      </c>
      <c r="V15" s="583"/>
      <c r="W15" s="583"/>
      <c r="X15" s="583">
        <v>1</v>
      </c>
      <c r="Y15" s="583"/>
      <c r="Z15" s="583"/>
      <c r="AA15" s="583"/>
      <c r="AB15" s="583"/>
      <c r="AC15" s="583"/>
      <c r="AD15" s="583"/>
      <c r="AE15" s="583"/>
      <c r="AF15" s="583"/>
      <c r="AG15" s="583"/>
      <c r="AH15" s="583"/>
      <c r="AI15" s="583"/>
      <c r="AJ15" s="583"/>
      <c r="AK15" s="583"/>
      <c r="AL15" s="583"/>
      <c r="AM15" s="583"/>
      <c r="AN15" s="583"/>
      <c r="AO15" s="583"/>
      <c r="AP15" s="583"/>
      <c r="AQ15" s="583"/>
      <c r="AR15" s="583"/>
      <c r="AS15" s="583"/>
      <c r="AT15" s="583"/>
      <c r="AU15" s="583"/>
      <c r="AV15" s="583"/>
      <c r="AW15" s="584"/>
    </row>
    <row r="16" spans="3:49" s="6" customFormat="1" ht="32.25" customHeight="1" hidden="1" thickBot="1">
      <c r="C16" s="594" t="s">
        <v>227</v>
      </c>
      <c r="D16" s="800" t="s">
        <v>33</v>
      </c>
      <c r="E16" s="801">
        <v>2</v>
      </c>
      <c r="F16" s="802"/>
      <c r="G16" s="802"/>
      <c r="H16" s="803"/>
      <c r="I16" s="804">
        <v>2</v>
      </c>
      <c r="J16" s="805">
        <f>I16*30</f>
        <v>60</v>
      </c>
      <c r="K16" s="806">
        <f>L16+M16+N16</f>
        <v>36</v>
      </c>
      <c r="L16" s="807"/>
      <c r="M16" s="807"/>
      <c r="N16" s="807">
        <v>36</v>
      </c>
      <c r="O16" s="808">
        <f>J16-K16</f>
        <v>24</v>
      </c>
      <c r="P16" s="801"/>
      <c r="Q16" s="1050">
        <v>2</v>
      </c>
      <c r="R16" s="1051">
        <v>2</v>
      </c>
      <c r="S16" s="592"/>
      <c r="T16" s="583"/>
      <c r="U16" s="583" t="s">
        <v>38</v>
      </c>
      <c r="V16" s="583">
        <v>1</v>
      </c>
      <c r="W16" s="583"/>
      <c r="X16" s="583"/>
      <c r="Y16" s="583"/>
      <c r="Z16" s="583"/>
      <c r="AA16" s="583"/>
      <c r="AB16" s="583"/>
      <c r="AC16" s="583"/>
      <c r="AD16" s="583"/>
      <c r="AE16" s="583"/>
      <c r="AF16" s="583"/>
      <c r="AG16" s="583"/>
      <c r="AH16" s="583"/>
      <c r="AI16" s="583"/>
      <c r="AJ16" s="583"/>
      <c r="AK16" s="583"/>
      <c r="AL16" s="583"/>
      <c r="AM16" s="583"/>
      <c r="AN16" s="583"/>
      <c r="AO16" s="583"/>
      <c r="AP16" s="583"/>
      <c r="AQ16" s="583"/>
      <c r="AR16" s="583"/>
      <c r="AS16" s="583"/>
      <c r="AT16" s="583"/>
      <c r="AU16" s="583"/>
      <c r="AV16" s="583"/>
      <c r="AW16" s="584"/>
    </row>
    <row r="17" spans="3:49" s="6" customFormat="1" ht="21.75" customHeight="1" hidden="1" thickBot="1">
      <c r="C17" s="1415" t="s">
        <v>228</v>
      </c>
      <c r="D17" s="1416"/>
      <c r="E17" s="1442"/>
      <c r="F17" s="1443"/>
      <c r="G17" s="1443"/>
      <c r="H17" s="1444"/>
      <c r="I17" s="810">
        <f aca="true" t="shared" si="1" ref="I17:O17">I12+I13+I14</f>
        <v>9.5</v>
      </c>
      <c r="J17" s="811">
        <f t="shared" si="1"/>
        <v>285</v>
      </c>
      <c r="K17" s="811">
        <f t="shared" si="1"/>
        <v>132</v>
      </c>
      <c r="L17" s="811">
        <f t="shared" si="1"/>
        <v>38</v>
      </c>
      <c r="M17" s="811">
        <f t="shared" si="1"/>
        <v>0</v>
      </c>
      <c r="N17" s="811">
        <f t="shared" si="1"/>
        <v>94</v>
      </c>
      <c r="O17" s="812">
        <f t="shared" si="1"/>
        <v>153</v>
      </c>
      <c r="P17" s="813"/>
      <c r="Q17" s="736"/>
      <c r="R17" s="814"/>
      <c r="S17" s="735"/>
      <c r="T17" s="736">
        <f aca="true" t="shared" si="2" ref="T17:AV17">SUM(T12:T16)</f>
        <v>0</v>
      </c>
      <c r="U17" s="736">
        <f t="shared" si="2"/>
        <v>0</v>
      </c>
      <c r="V17" s="736">
        <f t="shared" si="2"/>
        <v>2</v>
      </c>
      <c r="W17" s="736">
        <f t="shared" si="2"/>
        <v>1</v>
      </c>
      <c r="X17" s="736">
        <f t="shared" si="2"/>
        <v>1</v>
      </c>
      <c r="Y17" s="736">
        <f t="shared" si="2"/>
        <v>0</v>
      </c>
      <c r="Z17" s="736">
        <f t="shared" si="2"/>
        <v>0</v>
      </c>
      <c r="AA17" s="736">
        <f t="shared" si="2"/>
        <v>0</v>
      </c>
      <c r="AB17" s="736">
        <f t="shared" si="2"/>
        <v>0</v>
      </c>
      <c r="AC17" s="736">
        <f t="shared" si="2"/>
        <v>0</v>
      </c>
      <c r="AD17" s="736">
        <f t="shared" si="2"/>
        <v>0</v>
      </c>
      <c r="AE17" s="736">
        <f t="shared" si="2"/>
        <v>0</v>
      </c>
      <c r="AF17" s="736">
        <f t="shared" si="2"/>
        <v>0</v>
      </c>
      <c r="AG17" s="736">
        <f t="shared" si="2"/>
        <v>0</v>
      </c>
      <c r="AH17" s="736">
        <f t="shared" si="2"/>
        <v>0</v>
      </c>
      <c r="AI17" s="736">
        <f t="shared" si="2"/>
        <v>0</v>
      </c>
      <c r="AJ17" s="736">
        <f t="shared" si="2"/>
        <v>0</v>
      </c>
      <c r="AK17" s="736">
        <f t="shared" si="2"/>
        <v>0</v>
      </c>
      <c r="AL17" s="736">
        <f t="shared" si="2"/>
        <v>0</v>
      </c>
      <c r="AM17" s="736">
        <f t="shared" si="2"/>
        <v>0</v>
      </c>
      <c r="AN17" s="736">
        <f t="shared" si="2"/>
        <v>0</v>
      </c>
      <c r="AO17" s="736">
        <f t="shared" si="2"/>
        <v>0</v>
      </c>
      <c r="AP17" s="736">
        <f t="shared" si="2"/>
        <v>0</v>
      </c>
      <c r="AQ17" s="736">
        <f t="shared" si="2"/>
        <v>0</v>
      </c>
      <c r="AR17" s="736">
        <f t="shared" si="2"/>
        <v>0</v>
      </c>
      <c r="AS17" s="736">
        <f t="shared" si="2"/>
        <v>0</v>
      </c>
      <c r="AT17" s="736">
        <f t="shared" si="2"/>
        <v>0</v>
      </c>
      <c r="AU17" s="736">
        <f t="shared" si="2"/>
        <v>0</v>
      </c>
      <c r="AV17" s="736">
        <f t="shared" si="2"/>
        <v>0</v>
      </c>
      <c r="AW17" s="814"/>
    </row>
    <row r="18" spans="3:49" s="6" customFormat="1" ht="21.75" customHeight="1" hidden="1" thickBot="1">
      <c r="C18" s="1464" t="s">
        <v>219</v>
      </c>
      <c r="D18" s="1465"/>
      <c r="E18" s="1465"/>
      <c r="F18" s="1465"/>
      <c r="G18" s="1465"/>
      <c r="H18" s="1465"/>
      <c r="I18" s="1465"/>
      <c r="J18" s="1476"/>
      <c r="K18" s="1476"/>
      <c r="L18" s="1476"/>
      <c r="M18" s="1476"/>
      <c r="N18" s="1476"/>
      <c r="O18" s="1476"/>
      <c r="P18" s="1476"/>
      <c r="Q18" s="1476"/>
      <c r="R18" s="1476"/>
      <c r="S18" s="1465"/>
      <c r="T18" s="1465"/>
      <c r="U18" s="1465"/>
      <c r="V18" s="1465"/>
      <c r="W18" s="1465"/>
      <c r="X18" s="1465"/>
      <c r="Y18" s="1465"/>
      <c r="Z18" s="1465"/>
      <c r="AA18" s="1465"/>
      <c r="AB18" s="1465"/>
      <c r="AC18" s="1465"/>
      <c r="AD18" s="1465"/>
      <c r="AE18" s="1465"/>
      <c r="AF18" s="1465"/>
      <c r="AG18" s="1465"/>
      <c r="AH18" s="1465"/>
      <c r="AI18" s="1465"/>
      <c r="AJ18" s="1465"/>
      <c r="AK18" s="1465"/>
      <c r="AL18" s="1465"/>
      <c r="AM18" s="1465"/>
      <c r="AN18" s="1465"/>
      <c r="AO18" s="1465"/>
      <c r="AP18" s="1465"/>
      <c r="AQ18" s="1465"/>
      <c r="AR18" s="1465"/>
      <c r="AS18" s="1465"/>
      <c r="AT18" s="1465"/>
      <c r="AU18" s="1465"/>
      <c r="AV18" s="1465"/>
      <c r="AW18" s="1466"/>
    </row>
    <row r="19" spans="3:56" s="6" customFormat="1" ht="36" customHeight="1" hidden="1">
      <c r="C19" s="757" t="s">
        <v>240</v>
      </c>
      <c r="D19" s="815" t="s">
        <v>238</v>
      </c>
      <c r="E19" s="715"/>
      <c r="F19" s="716">
        <v>1</v>
      </c>
      <c r="G19" s="716"/>
      <c r="H19" s="656"/>
      <c r="I19" s="816">
        <v>4</v>
      </c>
      <c r="J19" s="817">
        <f>I19*30</f>
        <v>120</v>
      </c>
      <c r="K19" s="818">
        <f>SUM(L19:N19)</f>
        <v>45</v>
      </c>
      <c r="L19" s="819">
        <v>30</v>
      </c>
      <c r="M19" s="819"/>
      <c r="N19" s="819">
        <v>15</v>
      </c>
      <c r="O19" s="820">
        <f aca="true" t="shared" si="3" ref="O19:O24">J19-K19</f>
        <v>75</v>
      </c>
      <c r="P19" s="1040">
        <v>3</v>
      </c>
      <c r="Q19" s="822"/>
      <c r="R19" s="823"/>
      <c r="S19" s="760"/>
      <c r="T19" s="585"/>
      <c r="U19" s="588" t="s">
        <v>56</v>
      </c>
      <c r="V19" s="585"/>
      <c r="W19" s="585"/>
      <c r="X19" s="585"/>
      <c r="Y19" s="585"/>
      <c r="Z19" s="585"/>
      <c r="AA19" s="585"/>
      <c r="AB19" s="585"/>
      <c r="AC19" s="585"/>
      <c r="AD19" s="585"/>
      <c r="AE19" s="585"/>
      <c r="AF19" s="585"/>
      <c r="AG19" s="585"/>
      <c r="AH19" s="585"/>
      <c r="AI19" s="585"/>
      <c r="AJ19" s="585"/>
      <c r="AK19" s="585"/>
      <c r="AL19" s="585"/>
      <c r="AM19" s="585"/>
      <c r="AN19" s="585"/>
      <c r="AO19" s="585"/>
      <c r="AP19" s="585"/>
      <c r="AQ19" s="585"/>
      <c r="AR19" s="585"/>
      <c r="AS19" s="585"/>
      <c r="AT19" s="585"/>
      <c r="AU19" s="585"/>
      <c r="AV19" s="585"/>
      <c r="AW19" s="587"/>
      <c r="AX19" s="628">
        <f aca="true" t="shared" si="4" ref="AX19:AX24">K19/J19</f>
        <v>0.375</v>
      </c>
      <c r="AZ19" s="6" t="s">
        <v>304</v>
      </c>
      <c r="BC19" s="6" t="s">
        <v>307</v>
      </c>
      <c r="BD19" s="6" t="s">
        <v>301</v>
      </c>
    </row>
    <row r="20" spans="3:50" s="625" customFormat="1" ht="35.25" customHeight="1" hidden="1">
      <c r="C20" s="594" t="s">
        <v>243</v>
      </c>
      <c r="D20" s="791" t="s">
        <v>259</v>
      </c>
      <c r="E20" s="827">
        <v>1</v>
      </c>
      <c r="F20" s="772"/>
      <c r="G20" s="595"/>
      <c r="H20" s="828"/>
      <c r="I20" s="759">
        <v>3</v>
      </c>
      <c r="J20" s="766">
        <f aca="true" t="shared" si="5" ref="J20:J25">I20*30</f>
        <v>90</v>
      </c>
      <c r="K20" s="826">
        <f>SUM(L20:N20)</f>
        <v>30</v>
      </c>
      <c r="L20" s="595">
        <v>15</v>
      </c>
      <c r="M20" s="595"/>
      <c r="N20" s="595">
        <v>15</v>
      </c>
      <c r="O20" s="771">
        <f t="shared" si="3"/>
        <v>60</v>
      </c>
      <c r="P20" s="1041">
        <v>2</v>
      </c>
      <c r="Q20" s="591"/>
      <c r="R20" s="593"/>
      <c r="S20" s="652"/>
      <c r="T20" s="6"/>
      <c r="U20" s="583"/>
      <c r="V20" s="583" t="s">
        <v>80</v>
      </c>
      <c r="W20" s="583" t="s">
        <v>81</v>
      </c>
      <c r="X20" s="583" t="s">
        <v>82</v>
      </c>
      <c r="Y20" s="6"/>
      <c r="Z20" s="6"/>
      <c r="AA20" s="583"/>
      <c r="AB20" s="583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584"/>
      <c r="AX20" s="628">
        <f t="shared" si="4"/>
        <v>0.3333333333333333</v>
      </c>
    </row>
    <row r="21" spans="3:50" s="625" customFormat="1" ht="36" customHeight="1" hidden="1">
      <c r="C21" s="683" t="s">
        <v>244</v>
      </c>
      <c r="D21" s="829" t="s">
        <v>220</v>
      </c>
      <c r="E21" s="830"/>
      <c r="F21" s="831">
        <v>2</v>
      </c>
      <c r="G21" s="832"/>
      <c r="H21" s="833"/>
      <c r="I21" s="1015">
        <v>3</v>
      </c>
      <c r="J21" s="1016">
        <f t="shared" si="5"/>
        <v>90</v>
      </c>
      <c r="K21" s="1017">
        <f>SUM(L21:N21)</f>
        <v>36</v>
      </c>
      <c r="L21" s="1018">
        <v>18</v>
      </c>
      <c r="M21" s="1019"/>
      <c r="N21" s="1018">
        <v>18</v>
      </c>
      <c r="O21" s="1020">
        <f t="shared" si="3"/>
        <v>54</v>
      </c>
      <c r="P21" s="1021"/>
      <c r="Q21" s="1052">
        <v>2</v>
      </c>
      <c r="R21" s="1053">
        <v>2</v>
      </c>
      <c r="S21" s="836"/>
      <c r="T21" s="586"/>
      <c r="U21" s="586"/>
      <c r="V21" s="586"/>
      <c r="W21" s="586"/>
      <c r="X21" s="586"/>
      <c r="Y21" s="586"/>
      <c r="Z21" s="586"/>
      <c r="AA21" s="586"/>
      <c r="AB21" s="586"/>
      <c r="AC21" s="586"/>
      <c r="AD21" s="586"/>
      <c r="AE21" s="586"/>
      <c r="AF21" s="586"/>
      <c r="AG21" s="586"/>
      <c r="AH21" s="586"/>
      <c r="AI21" s="586"/>
      <c r="AJ21" s="586"/>
      <c r="AK21" s="586"/>
      <c r="AL21" s="586"/>
      <c r="AM21" s="586"/>
      <c r="AN21" s="586"/>
      <c r="AO21" s="586"/>
      <c r="AP21" s="586"/>
      <c r="AQ21" s="586"/>
      <c r="AR21" s="586"/>
      <c r="AS21" s="586"/>
      <c r="AT21" s="586"/>
      <c r="AU21" s="586"/>
      <c r="AV21" s="586"/>
      <c r="AW21" s="589"/>
      <c r="AX21" s="628">
        <f t="shared" si="4"/>
        <v>0.4</v>
      </c>
    </row>
    <row r="22" spans="3:52" s="625" customFormat="1" ht="27" customHeight="1" hidden="1">
      <c r="C22" s="837" t="s">
        <v>273</v>
      </c>
      <c r="D22" s="779" t="s">
        <v>295</v>
      </c>
      <c r="E22" s="793">
        <v>1</v>
      </c>
      <c r="F22" s="717"/>
      <c r="G22" s="793"/>
      <c r="H22" s="794"/>
      <c r="I22" s="1022">
        <v>4.5</v>
      </c>
      <c r="J22" s="1016">
        <f t="shared" si="5"/>
        <v>135</v>
      </c>
      <c r="K22" s="1023">
        <f>L22+M22+N22</f>
        <v>45</v>
      </c>
      <c r="L22" s="1018">
        <v>30</v>
      </c>
      <c r="M22" s="1019"/>
      <c r="N22" s="1018">
        <v>15</v>
      </c>
      <c r="O22" s="1020">
        <f t="shared" si="3"/>
        <v>90</v>
      </c>
      <c r="P22" s="1042">
        <v>3</v>
      </c>
      <c r="Q22" s="834"/>
      <c r="R22" s="835"/>
      <c r="S22" s="838"/>
      <c r="T22" s="586"/>
      <c r="U22" s="586"/>
      <c r="V22" s="586"/>
      <c r="W22" s="586"/>
      <c r="X22" s="586"/>
      <c r="Y22" s="586"/>
      <c r="Z22" s="586"/>
      <c r="AA22" s="586"/>
      <c r="AB22" s="586"/>
      <c r="AC22" s="586"/>
      <c r="AD22" s="586"/>
      <c r="AE22" s="586"/>
      <c r="AF22" s="586"/>
      <c r="AG22" s="586"/>
      <c r="AH22" s="586"/>
      <c r="AI22" s="586"/>
      <c r="AJ22" s="586"/>
      <c r="AK22" s="586"/>
      <c r="AL22" s="586"/>
      <c r="AM22" s="586"/>
      <c r="AN22" s="586"/>
      <c r="AO22" s="586"/>
      <c r="AP22" s="586"/>
      <c r="AQ22" s="586"/>
      <c r="AR22" s="586"/>
      <c r="AS22" s="586"/>
      <c r="AT22" s="586"/>
      <c r="AU22" s="586"/>
      <c r="AV22" s="586"/>
      <c r="AW22" s="589"/>
      <c r="AX22" s="628">
        <f t="shared" si="4"/>
        <v>0.3333333333333333</v>
      </c>
      <c r="AZ22" s="625" t="s">
        <v>304</v>
      </c>
    </row>
    <row r="23" spans="3:52" s="625" customFormat="1" ht="36" customHeight="1" hidden="1">
      <c r="C23" s="683" t="s">
        <v>274</v>
      </c>
      <c r="D23" s="791" t="s">
        <v>264</v>
      </c>
      <c r="E23" s="792">
        <v>2</v>
      </c>
      <c r="F23" s="717"/>
      <c r="G23" s="793"/>
      <c r="H23" s="794"/>
      <c r="I23" s="1015">
        <v>5</v>
      </c>
      <c r="J23" s="1016">
        <f t="shared" si="5"/>
        <v>150</v>
      </c>
      <c r="K23" s="1017">
        <f>SUM(L23:N23)</f>
        <v>54</v>
      </c>
      <c r="L23" s="1018">
        <v>36</v>
      </c>
      <c r="M23" s="1019">
        <v>18</v>
      </c>
      <c r="N23" s="1018"/>
      <c r="O23" s="1020">
        <f t="shared" si="3"/>
        <v>96</v>
      </c>
      <c r="P23" s="1021"/>
      <c r="Q23" s="1052">
        <v>3</v>
      </c>
      <c r="R23" s="1053">
        <v>3</v>
      </c>
      <c r="S23" s="836"/>
      <c r="T23" s="583"/>
      <c r="U23" s="583"/>
      <c r="V23" s="583"/>
      <c r="W23" s="583"/>
      <c r="X23" s="583"/>
      <c r="Y23" s="583"/>
      <c r="Z23" s="583"/>
      <c r="AA23" s="583"/>
      <c r="AB23" s="583"/>
      <c r="AC23" s="583"/>
      <c r="AD23" s="583"/>
      <c r="AE23" s="583"/>
      <c r="AF23" s="583"/>
      <c r="AG23" s="583"/>
      <c r="AH23" s="583"/>
      <c r="AI23" s="583"/>
      <c r="AJ23" s="583"/>
      <c r="AK23" s="583"/>
      <c r="AL23" s="583"/>
      <c r="AM23" s="583"/>
      <c r="AN23" s="583"/>
      <c r="AO23" s="583"/>
      <c r="AP23" s="583"/>
      <c r="AQ23" s="583"/>
      <c r="AR23" s="583"/>
      <c r="AS23" s="583"/>
      <c r="AT23" s="583"/>
      <c r="AU23" s="583"/>
      <c r="AV23" s="583"/>
      <c r="AW23" s="584"/>
      <c r="AX23" s="978">
        <f t="shared" si="4"/>
        <v>0.36</v>
      </c>
      <c r="AZ23" s="625" t="s">
        <v>305</v>
      </c>
    </row>
    <row r="24" spans="3:52" s="625" customFormat="1" ht="36" customHeight="1" hidden="1" thickBot="1">
      <c r="C24" s="714" t="s">
        <v>284</v>
      </c>
      <c r="D24" s="839" t="s">
        <v>265</v>
      </c>
      <c r="E24" s="840">
        <v>1</v>
      </c>
      <c r="F24" s="841"/>
      <c r="G24" s="842"/>
      <c r="H24" s="843"/>
      <c r="I24" s="1024">
        <v>4.5</v>
      </c>
      <c r="J24" s="1025">
        <f t="shared" si="5"/>
        <v>135</v>
      </c>
      <c r="K24" s="1026">
        <f>SUM(L24:N24)</f>
        <v>45</v>
      </c>
      <c r="L24" s="1027">
        <v>30</v>
      </c>
      <c r="M24" s="1028"/>
      <c r="N24" s="1027">
        <v>15</v>
      </c>
      <c r="O24" s="1029">
        <f t="shared" si="3"/>
        <v>90</v>
      </c>
      <c r="P24" s="1043">
        <v>3</v>
      </c>
      <c r="Q24" s="844"/>
      <c r="R24" s="845"/>
      <c r="S24" s="846"/>
      <c r="T24" s="666"/>
      <c r="U24" s="666"/>
      <c r="V24" s="666"/>
      <c r="W24" s="666"/>
      <c r="X24" s="666"/>
      <c r="Y24" s="666"/>
      <c r="Z24" s="666"/>
      <c r="AA24" s="666"/>
      <c r="AB24" s="666"/>
      <c r="AC24" s="666"/>
      <c r="AD24" s="666"/>
      <c r="AE24" s="666"/>
      <c r="AF24" s="666"/>
      <c r="AG24" s="666"/>
      <c r="AH24" s="666"/>
      <c r="AI24" s="666"/>
      <c r="AJ24" s="666"/>
      <c r="AK24" s="666"/>
      <c r="AL24" s="666"/>
      <c r="AM24" s="666"/>
      <c r="AN24" s="666"/>
      <c r="AO24" s="666"/>
      <c r="AP24" s="666"/>
      <c r="AQ24" s="666"/>
      <c r="AR24" s="666"/>
      <c r="AS24" s="666"/>
      <c r="AT24" s="666"/>
      <c r="AU24" s="666"/>
      <c r="AV24" s="666"/>
      <c r="AW24" s="667"/>
      <c r="AX24" s="628">
        <f t="shared" si="4"/>
        <v>0.3333333333333333</v>
      </c>
      <c r="AZ24" s="625" t="s">
        <v>304</v>
      </c>
    </row>
    <row r="25" spans="3:49" s="6" customFormat="1" ht="21.75" customHeight="1" hidden="1" thickBot="1">
      <c r="C25" s="1452" t="s">
        <v>241</v>
      </c>
      <c r="D25" s="1453"/>
      <c r="E25" s="1440"/>
      <c r="F25" s="1441"/>
      <c r="G25" s="1441"/>
      <c r="H25" s="1441"/>
      <c r="I25" s="879">
        <f>I19+I20+I21+I23+I24+I22</f>
        <v>24</v>
      </c>
      <c r="J25" s="880">
        <f t="shared" si="5"/>
        <v>720</v>
      </c>
      <c r="K25" s="881">
        <f>K19+K20+K21+K23+K24+K22</f>
        <v>255</v>
      </c>
      <c r="L25" s="881">
        <f>L19+L20+L21+L23+L24+L22</f>
        <v>159</v>
      </c>
      <c r="M25" s="881">
        <f>M19+M20+M21+M23+M24+M22</f>
        <v>18</v>
      </c>
      <c r="N25" s="881">
        <f>N19+N20+N21+N23+N24+N22</f>
        <v>78</v>
      </c>
      <c r="O25" s="881">
        <f>O19+O20+O21+O23+O24+O22</f>
        <v>465</v>
      </c>
      <c r="P25" s="882"/>
      <c r="Q25" s="882"/>
      <c r="R25" s="883"/>
      <c r="S25" s="879"/>
      <c r="T25" s="884"/>
      <c r="U25" s="885"/>
      <c r="V25" s="885"/>
      <c r="W25" s="885"/>
      <c r="X25" s="885"/>
      <c r="Y25" s="885"/>
      <c r="Z25" s="885"/>
      <c r="AA25" s="885"/>
      <c r="AB25" s="885"/>
      <c r="AC25" s="885"/>
      <c r="AD25" s="885"/>
      <c r="AE25" s="885"/>
      <c r="AF25" s="885"/>
      <c r="AG25" s="885"/>
      <c r="AH25" s="885"/>
      <c r="AI25" s="885"/>
      <c r="AJ25" s="885"/>
      <c r="AK25" s="885"/>
      <c r="AL25" s="885"/>
      <c r="AM25" s="885"/>
      <c r="AN25" s="885"/>
      <c r="AO25" s="885"/>
      <c r="AP25" s="885"/>
      <c r="AQ25" s="885"/>
      <c r="AR25" s="885"/>
      <c r="AS25" s="885"/>
      <c r="AT25" s="885"/>
      <c r="AU25" s="885"/>
      <c r="AV25" s="885"/>
      <c r="AW25" s="886"/>
    </row>
    <row r="26" spans="3:49" s="6" customFormat="1" ht="18" customHeight="1" hidden="1" thickBot="1">
      <c r="C26" s="1445" t="s">
        <v>256</v>
      </c>
      <c r="D26" s="1446"/>
      <c r="E26" s="1446"/>
      <c r="F26" s="1446"/>
      <c r="G26" s="1446"/>
      <c r="H26" s="1446"/>
      <c r="I26" s="1446"/>
      <c r="J26" s="1446"/>
      <c r="K26" s="1446"/>
      <c r="L26" s="1446"/>
      <c r="M26" s="1446"/>
      <c r="N26" s="1446"/>
      <c r="O26" s="1446"/>
      <c r="P26" s="1447"/>
      <c r="Q26" s="1447"/>
      <c r="R26" s="1447"/>
      <c r="S26" s="1448"/>
      <c r="T26" s="1448"/>
      <c r="U26" s="1448"/>
      <c r="V26" s="1448"/>
      <c r="W26" s="1448"/>
      <c r="X26" s="1448"/>
      <c r="Y26" s="1448"/>
      <c r="Z26" s="1448"/>
      <c r="AA26" s="1448"/>
      <c r="AB26" s="1448"/>
      <c r="AC26" s="1448"/>
      <c r="AD26" s="1448"/>
      <c r="AE26" s="1448"/>
      <c r="AF26" s="1448"/>
      <c r="AG26" s="1448"/>
      <c r="AH26" s="1448"/>
      <c r="AI26" s="1448"/>
      <c r="AJ26" s="1448"/>
      <c r="AK26" s="1448"/>
      <c r="AL26" s="1448"/>
      <c r="AM26" s="1448"/>
      <c r="AN26" s="1448"/>
      <c r="AO26" s="1448"/>
      <c r="AP26" s="1448"/>
      <c r="AQ26" s="1448"/>
      <c r="AR26" s="1448"/>
      <c r="AS26" s="1448"/>
      <c r="AT26" s="1448"/>
      <c r="AU26" s="1448"/>
      <c r="AV26" s="1448"/>
      <c r="AW26" s="1449"/>
    </row>
    <row r="27" spans="3:49" s="625" customFormat="1" ht="18" customHeight="1" hidden="1" thickBot="1">
      <c r="C27" s="727" t="s">
        <v>229</v>
      </c>
      <c r="D27" s="887" t="s">
        <v>132</v>
      </c>
      <c r="E27" s="888"/>
      <c r="F27" s="841">
        <v>3</v>
      </c>
      <c r="G27" s="841"/>
      <c r="H27" s="664"/>
      <c r="I27" s="889">
        <v>6</v>
      </c>
      <c r="J27" s="890">
        <f>I27*30</f>
        <v>180</v>
      </c>
      <c r="K27" s="891"/>
      <c r="L27" s="891"/>
      <c r="M27" s="891"/>
      <c r="N27" s="891"/>
      <c r="O27" s="892">
        <f>J27-K27</f>
        <v>180</v>
      </c>
      <c r="P27" s="775"/>
      <c r="Q27" s="847"/>
      <c r="R27" s="893"/>
      <c r="S27" s="894"/>
      <c r="T27" s="895"/>
      <c r="U27" s="895"/>
      <c r="V27" s="895"/>
      <c r="W27" s="895"/>
      <c r="X27" s="895"/>
      <c r="Y27" s="895"/>
      <c r="Z27" s="895"/>
      <c r="AA27" s="895"/>
      <c r="AB27" s="895"/>
      <c r="AC27" s="895"/>
      <c r="AD27" s="895"/>
      <c r="AE27" s="895"/>
      <c r="AF27" s="895"/>
      <c r="AG27" s="895"/>
      <c r="AH27" s="895"/>
      <c r="AI27" s="895"/>
      <c r="AJ27" s="895"/>
      <c r="AK27" s="895"/>
      <c r="AL27" s="895"/>
      <c r="AM27" s="895"/>
      <c r="AN27" s="895"/>
      <c r="AO27" s="895"/>
      <c r="AP27" s="895"/>
      <c r="AQ27" s="895"/>
      <c r="AR27" s="895"/>
      <c r="AS27" s="895"/>
      <c r="AT27" s="895"/>
      <c r="AU27" s="895"/>
      <c r="AV27" s="895"/>
      <c r="AW27" s="896"/>
    </row>
    <row r="28" spans="3:49" s="625" customFormat="1" ht="21.75" customHeight="1" hidden="1" thickBot="1">
      <c r="C28" s="1415" t="s">
        <v>230</v>
      </c>
      <c r="D28" s="1416"/>
      <c r="E28" s="1437"/>
      <c r="F28" s="1438"/>
      <c r="G28" s="1438"/>
      <c r="H28" s="1439"/>
      <c r="I28" s="897">
        <f aca="true" t="shared" si="6" ref="I28:AV28">SUM(I27:I27)</f>
        <v>6</v>
      </c>
      <c r="J28" s="890">
        <f t="shared" si="6"/>
        <v>180</v>
      </c>
      <c r="K28" s="890">
        <f t="shared" si="6"/>
        <v>0</v>
      </c>
      <c r="L28" s="890">
        <f t="shared" si="6"/>
        <v>0</v>
      </c>
      <c r="M28" s="890">
        <f t="shared" si="6"/>
        <v>0</v>
      </c>
      <c r="N28" s="890">
        <f t="shared" si="6"/>
        <v>0</v>
      </c>
      <c r="O28" s="890">
        <f t="shared" si="6"/>
        <v>180</v>
      </c>
      <c r="P28" s="813">
        <f t="shared" si="6"/>
        <v>0</v>
      </c>
      <c r="Q28" s="736">
        <f t="shared" si="6"/>
        <v>0</v>
      </c>
      <c r="R28" s="814">
        <f t="shared" si="6"/>
        <v>0</v>
      </c>
      <c r="S28" s="879"/>
      <c r="T28" s="735">
        <f t="shared" si="6"/>
        <v>0</v>
      </c>
      <c r="U28" s="736">
        <f t="shared" si="6"/>
        <v>0</v>
      </c>
      <c r="V28" s="736">
        <f t="shared" si="6"/>
        <v>0</v>
      </c>
      <c r="W28" s="736">
        <f t="shared" si="6"/>
        <v>0</v>
      </c>
      <c r="X28" s="736">
        <f t="shared" si="6"/>
        <v>0</v>
      </c>
      <c r="Y28" s="736">
        <f t="shared" si="6"/>
        <v>0</v>
      </c>
      <c r="Z28" s="736">
        <f t="shared" si="6"/>
        <v>0</v>
      </c>
      <c r="AA28" s="736">
        <f t="shared" si="6"/>
        <v>0</v>
      </c>
      <c r="AB28" s="736">
        <f t="shared" si="6"/>
        <v>0</v>
      </c>
      <c r="AC28" s="736">
        <f t="shared" si="6"/>
        <v>0</v>
      </c>
      <c r="AD28" s="736">
        <f t="shared" si="6"/>
        <v>0</v>
      </c>
      <c r="AE28" s="736">
        <f t="shared" si="6"/>
        <v>0</v>
      </c>
      <c r="AF28" s="736">
        <f t="shared" si="6"/>
        <v>0</v>
      </c>
      <c r="AG28" s="736">
        <f t="shared" si="6"/>
        <v>0</v>
      </c>
      <c r="AH28" s="736">
        <f t="shared" si="6"/>
        <v>0</v>
      </c>
      <c r="AI28" s="736">
        <f t="shared" si="6"/>
        <v>0</v>
      </c>
      <c r="AJ28" s="736">
        <f t="shared" si="6"/>
        <v>0</v>
      </c>
      <c r="AK28" s="736">
        <f t="shared" si="6"/>
        <v>0</v>
      </c>
      <c r="AL28" s="736">
        <f t="shared" si="6"/>
        <v>0</v>
      </c>
      <c r="AM28" s="736">
        <f t="shared" si="6"/>
        <v>0</v>
      </c>
      <c r="AN28" s="736">
        <f t="shared" si="6"/>
        <v>0</v>
      </c>
      <c r="AO28" s="736">
        <f t="shared" si="6"/>
        <v>0</v>
      </c>
      <c r="AP28" s="736">
        <f t="shared" si="6"/>
        <v>0</v>
      </c>
      <c r="AQ28" s="736">
        <f t="shared" si="6"/>
        <v>0</v>
      </c>
      <c r="AR28" s="736">
        <f t="shared" si="6"/>
        <v>0</v>
      </c>
      <c r="AS28" s="736">
        <f t="shared" si="6"/>
        <v>0</v>
      </c>
      <c r="AT28" s="736">
        <f t="shared" si="6"/>
        <v>0</v>
      </c>
      <c r="AU28" s="736">
        <f t="shared" si="6"/>
        <v>0</v>
      </c>
      <c r="AV28" s="736">
        <f t="shared" si="6"/>
        <v>0</v>
      </c>
      <c r="AW28" s="814"/>
    </row>
    <row r="29" spans="3:49" s="625" customFormat="1" ht="21.75" customHeight="1" hidden="1" thickBot="1">
      <c r="C29" s="1445" t="s">
        <v>246</v>
      </c>
      <c r="D29" s="1446"/>
      <c r="E29" s="1446"/>
      <c r="F29" s="1446"/>
      <c r="G29" s="1446"/>
      <c r="H29" s="1446"/>
      <c r="I29" s="1446"/>
      <c r="J29" s="1446"/>
      <c r="K29" s="1446"/>
      <c r="L29" s="1446"/>
      <c r="M29" s="1446"/>
      <c r="N29" s="1446"/>
      <c r="O29" s="1446"/>
      <c r="P29" s="1447"/>
      <c r="Q29" s="1447"/>
      <c r="R29" s="1447"/>
      <c r="S29" s="1448"/>
      <c r="T29" s="1448"/>
      <c r="U29" s="1448"/>
      <c r="V29" s="1448"/>
      <c r="W29" s="1448"/>
      <c r="X29" s="1448"/>
      <c r="Y29" s="1448"/>
      <c r="Z29" s="1448"/>
      <c r="AA29" s="1448"/>
      <c r="AB29" s="1448"/>
      <c r="AC29" s="1448"/>
      <c r="AD29" s="1448"/>
      <c r="AE29" s="1448"/>
      <c r="AF29" s="1448"/>
      <c r="AG29" s="1448"/>
      <c r="AH29" s="1448"/>
      <c r="AI29" s="1448"/>
      <c r="AJ29" s="1448"/>
      <c r="AK29" s="1448"/>
      <c r="AL29" s="1448"/>
      <c r="AM29" s="1448"/>
      <c r="AN29" s="1448"/>
      <c r="AO29" s="1448"/>
      <c r="AP29" s="1448"/>
      <c r="AQ29" s="1448"/>
      <c r="AR29" s="1448"/>
      <c r="AS29" s="1448"/>
      <c r="AT29" s="1448"/>
      <c r="AU29" s="1448"/>
      <c r="AV29" s="1448"/>
      <c r="AW29" s="1449"/>
    </row>
    <row r="30" spans="3:49" s="625" customFormat="1" ht="16.5" customHeight="1" hidden="1" thickBot="1">
      <c r="C30" s="898" t="s">
        <v>138</v>
      </c>
      <c r="D30" s="899" t="s">
        <v>239</v>
      </c>
      <c r="E30" s="900"/>
      <c r="F30" s="901"/>
      <c r="G30" s="901"/>
      <c r="H30" s="902"/>
      <c r="I30" s="903">
        <v>24</v>
      </c>
      <c r="J30" s="904">
        <f>I30*30</f>
        <v>720</v>
      </c>
      <c r="K30" s="905"/>
      <c r="L30" s="905"/>
      <c r="M30" s="905"/>
      <c r="N30" s="905"/>
      <c r="O30" s="906">
        <f>J30-K30</f>
        <v>720</v>
      </c>
      <c r="P30" s="907"/>
      <c r="Q30" s="908"/>
      <c r="R30" s="909"/>
      <c r="S30" s="910"/>
      <c r="T30" s="911"/>
      <c r="U30" s="911"/>
      <c r="V30" s="911"/>
      <c r="W30" s="911"/>
      <c r="X30" s="911"/>
      <c r="Y30" s="911"/>
      <c r="Z30" s="911"/>
      <c r="AA30" s="911"/>
      <c r="AB30" s="911"/>
      <c r="AC30" s="911"/>
      <c r="AD30" s="911"/>
      <c r="AE30" s="911"/>
      <c r="AF30" s="911"/>
      <c r="AG30" s="911"/>
      <c r="AH30" s="911"/>
      <c r="AI30" s="911"/>
      <c r="AJ30" s="911"/>
      <c r="AK30" s="911"/>
      <c r="AL30" s="911"/>
      <c r="AM30" s="911"/>
      <c r="AN30" s="911"/>
      <c r="AO30" s="911"/>
      <c r="AP30" s="911"/>
      <c r="AQ30" s="911"/>
      <c r="AR30" s="911"/>
      <c r="AS30" s="911"/>
      <c r="AT30" s="911"/>
      <c r="AU30" s="911"/>
      <c r="AV30" s="911"/>
      <c r="AW30" s="912"/>
    </row>
    <row r="31" spans="3:49" s="625" customFormat="1" ht="16.5" customHeight="1" hidden="1" thickBot="1">
      <c r="C31" s="1415" t="s">
        <v>231</v>
      </c>
      <c r="D31" s="1416"/>
      <c r="E31" s="1437"/>
      <c r="F31" s="1438"/>
      <c r="G31" s="1438"/>
      <c r="H31" s="1439"/>
      <c r="I31" s="897">
        <f aca="true" t="shared" si="7" ref="I31:AV31">SUM(I30:I30)</f>
        <v>24</v>
      </c>
      <c r="J31" s="913">
        <f t="shared" si="7"/>
        <v>720</v>
      </c>
      <c r="K31" s="913">
        <f t="shared" si="7"/>
        <v>0</v>
      </c>
      <c r="L31" s="913">
        <f t="shared" si="7"/>
        <v>0</v>
      </c>
      <c r="M31" s="913">
        <f t="shared" si="7"/>
        <v>0</v>
      </c>
      <c r="N31" s="913">
        <f t="shared" si="7"/>
        <v>0</v>
      </c>
      <c r="O31" s="913">
        <f t="shared" si="7"/>
        <v>720</v>
      </c>
      <c r="P31" s="914">
        <f t="shared" si="7"/>
        <v>0</v>
      </c>
      <c r="Q31" s="915">
        <f t="shared" si="7"/>
        <v>0</v>
      </c>
      <c r="R31" s="916">
        <f t="shared" si="7"/>
        <v>0</v>
      </c>
      <c r="S31" s="879"/>
      <c r="T31" s="917">
        <f t="shared" si="7"/>
        <v>0</v>
      </c>
      <c r="U31" s="918">
        <f t="shared" si="7"/>
        <v>0</v>
      </c>
      <c r="V31" s="918">
        <f t="shared" si="7"/>
        <v>0</v>
      </c>
      <c r="W31" s="918">
        <f t="shared" si="7"/>
        <v>0</v>
      </c>
      <c r="X31" s="918">
        <f t="shared" si="7"/>
        <v>0</v>
      </c>
      <c r="Y31" s="918">
        <f t="shared" si="7"/>
        <v>0</v>
      </c>
      <c r="Z31" s="918">
        <f t="shared" si="7"/>
        <v>0</v>
      </c>
      <c r="AA31" s="918">
        <f t="shared" si="7"/>
        <v>0</v>
      </c>
      <c r="AB31" s="918">
        <f t="shared" si="7"/>
        <v>0</v>
      </c>
      <c r="AC31" s="918">
        <f t="shared" si="7"/>
        <v>0</v>
      </c>
      <c r="AD31" s="918">
        <f t="shared" si="7"/>
        <v>0</v>
      </c>
      <c r="AE31" s="918">
        <f t="shared" si="7"/>
        <v>0</v>
      </c>
      <c r="AF31" s="918">
        <f t="shared" si="7"/>
        <v>0</v>
      </c>
      <c r="AG31" s="918">
        <f t="shared" si="7"/>
        <v>0</v>
      </c>
      <c r="AH31" s="918">
        <f t="shared" si="7"/>
        <v>0</v>
      </c>
      <c r="AI31" s="918">
        <f t="shared" si="7"/>
        <v>0</v>
      </c>
      <c r="AJ31" s="918">
        <f t="shared" si="7"/>
        <v>0</v>
      </c>
      <c r="AK31" s="918">
        <f t="shared" si="7"/>
        <v>0</v>
      </c>
      <c r="AL31" s="918">
        <f t="shared" si="7"/>
        <v>0</v>
      </c>
      <c r="AM31" s="918">
        <f t="shared" si="7"/>
        <v>0</v>
      </c>
      <c r="AN31" s="918">
        <f t="shared" si="7"/>
        <v>0</v>
      </c>
      <c r="AO31" s="918">
        <f t="shared" si="7"/>
        <v>0</v>
      </c>
      <c r="AP31" s="918">
        <f t="shared" si="7"/>
        <v>0</v>
      </c>
      <c r="AQ31" s="918">
        <f t="shared" si="7"/>
        <v>0</v>
      </c>
      <c r="AR31" s="918">
        <f t="shared" si="7"/>
        <v>0</v>
      </c>
      <c r="AS31" s="918">
        <f t="shared" si="7"/>
        <v>0</v>
      </c>
      <c r="AT31" s="918">
        <f t="shared" si="7"/>
        <v>0</v>
      </c>
      <c r="AU31" s="918">
        <f t="shared" si="7"/>
        <v>0</v>
      </c>
      <c r="AV31" s="918">
        <f t="shared" si="7"/>
        <v>0</v>
      </c>
      <c r="AW31" s="919"/>
    </row>
    <row r="32" spans="3:49" s="625" customFormat="1" ht="26.25" customHeight="1" hidden="1" thickBot="1">
      <c r="C32" s="1415" t="s">
        <v>232</v>
      </c>
      <c r="D32" s="1416"/>
      <c r="E32" s="1437"/>
      <c r="F32" s="1438"/>
      <c r="G32" s="1438"/>
      <c r="H32" s="1439"/>
      <c r="I32" s="897">
        <f>I17+I25+I28+I31</f>
        <v>63.5</v>
      </c>
      <c r="J32" s="913">
        <f aca="true" t="shared" si="8" ref="J32:R32">J17+J28+J31+J25</f>
        <v>1905</v>
      </c>
      <c r="K32" s="913">
        <f t="shared" si="8"/>
        <v>387</v>
      </c>
      <c r="L32" s="913">
        <f t="shared" si="8"/>
        <v>197</v>
      </c>
      <c r="M32" s="913">
        <f t="shared" si="8"/>
        <v>18</v>
      </c>
      <c r="N32" s="913">
        <f t="shared" si="8"/>
        <v>172</v>
      </c>
      <c r="O32" s="913">
        <f t="shared" si="8"/>
        <v>1518</v>
      </c>
      <c r="P32" s="813">
        <f t="shared" si="8"/>
        <v>0</v>
      </c>
      <c r="Q32" s="813">
        <f t="shared" si="8"/>
        <v>0</v>
      </c>
      <c r="R32" s="879">
        <f t="shared" si="8"/>
        <v>0</v>
      </c>
      <c r="S32" s="735"/>
      <c r="T32" s="920">
        <f aca="true" t="shared" si="9" ref="T32:AV32">SUM(T11:T31)</f>
        <v>0</v>
      </c>
      <c r="U32" s="920">
        <f t="shared" si="9"/>
        <v>0</v>
      </c>
      <c r="V32" s="920">
        <f t="shared" si="9"/>
        <v>4</v>
      </c>
      <c r="W32" s="920">
        <f t="shared" si="9"/>
        <v>2</v>
      </c>
      <c r="X32" s="920">
        <f t="shared" si="9"/>
        <v>2</v>
      </c>
      <c r="Y32" s="920">
        <f t="shared" si="9"/>
        <v>0</v>
      </c>
      <c r="Z32" s="920">
        <f t="shared" si="9"/>
        <v>0</v>
      </c>
      <c r="AA32" s="920">
        <f t="shared" si="9"/>
        <v>0</v>
      </c>
      <c r="AB32" s="920">
        <f t="shared" si="9"/>
        <v>0</v>
      </c>
      <c r="AC32" s="920">
        <f t="shared" si="9"/>
        <v>0</v>
      </c>
      <c r="AD32" s="920">
        <f t="shared" si="9"/>
        <v>0</v>
      </c>
      <c r="AE32" s="920">
        <f t="shared" si="9"/>
        <v>0</v>
      </c>
      <c r="AF32" s="920">
        <f t="shared" si="9"/>
        <v>0</v>
      </c>
      <c r="AG32" s="920">
        <f t="shared" si="9"/>
        <v>0</v>
      </c>
      <c r="AH32" s="920">
        <f t="shared" si="9"/>
        <v>0</v>
      </c>
      <c r="AI32" s="920">
        <f t="shared" si="9"/>
        <v>0</v>
      </c>
      <c r="AJ32" s="920">
        <f t="shared" si="9"/>
        <v>0</v>
      </c>
      <c r="AK32" s="920">
        <f t="shared" si="9"/>
        <v>0</v>
      </c>
      <c r="AL32" s="920">
        <f t="shared" si="9"/>
        <v>0</v>
      </c>
      <c r="AM32" s="920">
        <f t="shared" si="9"/>
        <v>0</v>
      </c>
      <c r="AN32" s="920">
        <f t="shared" si="9"/>
        <v>0</v>
      </c>
      <c r="AO32" s="920">
        <f t="shared" si="9"/>
        <v>0</v>
      </c>
      <c r="AP32" s="920">
        <f t="shared" si="9"/>
        <v>0</v>
      </c>
      <c r="AQ32" s="920">
        <f t="shared" si="9"/>
        <v>0</v>
      </c>
      <c r="AR32" s="920">
        <f t="shared" si="9"/>
        <v>0</v>
      </c>
      <c r="AS32" s="920">
        <f t="shared" si="9"/>
        <v>0</v>
      </c>
      <c r="AT32" s="920">
        <f t="shared" si="9"/>
        <v>0</v>
      </c>
      <c r="AU32" s="920">
        <f t="shared" si="9"/>
        <v>0</v>
      </c>
      <c r="AV32" s="920">
        <f t="shared" si="9"/>
        <v>0</v>
      </c>
      <c r="AW32" s="921"/>
    </row>
    <row r="33" spans="3:49" s="6" customFormat="1" ht="20.25" customHeight="1" hidden="1" thickBot="1">
      <c r="C33" s="1432" t="s">
        <v>233</v>
      </c>
      <c r="D33" s="1433"/>
      <c r="E33" s="1433"/>
      <c r="F33" s="1433"/>
      <c r="G33" s="1433"/>
      <c r="H33" s="1433"/>
      <c r="I33" s="1433"/>
      <c r="J33" s="1433"/>
      <c r="K33" s="1433"/>
      <c r="L33" s="1433"/>
      <c r="M33" s="1433"/>
      <c r="N33" s="1433"/>
      <c r="O33" s="1433"/>
      <c r="P33" s="1457"/>
      <c r="Q33" s="1457"/>
      <c r="R33" s="1457"/>
      <c r="S33" s="1457"/>
      <c r="T33" s="1457"/>
      <c r="U33" s="1457"/>
      <c r="V33" s="1457"/>
      <c r="W33" s="1457"/>
      <c r="X33" s="1457"/>
      <c r="Y33" s="1457"/>
      <c r="Z33" s="1457"/>
      <c r="AA33" s="1457"/>
      <c r="AB33" s="1457"/>
      <c r="AC33" s="1457"/>
      <c r="AD33" s="1457"/>
      <c r="AE33" s="1457"/>
      <c r="AF33" s="1457"/>
      <c r="AG33" s="1457"/>
      <c r="AH33" s="1457"/>
      <c r="AI33" s="1457"/>
      <c r="AJ33" s="1457"/>
      <c r="AK33" s="1457"/>
      <c r="AL33" s="1457"/>
      <c r="AM33" s="1457"/>
      <c r="AN33" s="1457"/>
      <c r="AO33" s="1457"/>
      <c r="AP33" s="1457"/>
      <c r="AQ33" s="1457"/>
      <c r="AR33" s="1457"/>
      <c r="AS33" s="1457"/>
      <c r="AT33" s="1457"/>
      <c r="AU33" s="1457"/>
      <c r="AV33" s="1457"/>
      <c r="AW33" s="1458"/>
    </row>
    <row r="34" spans="3:49" s="6" customFormat="1" ht="20.25" customHeight="1" hidden="1" thickBot="1">
      <c r="C34" s="1432" t="s">
        <v>217</v>
      </c>
      <c r="D34" s="1450"/>
      <c r="E34" s="1450"/>
      <c r="F34" s="1450"/>
      <c r="G34" s="1450"/>
      <c r="H34" s="1450"/>
      <c r="I34" s="1450"/>
      <c r="J34" s="1450"/>
      <c r="K34" s="1450"/>
      <c r="L34" s="1450"/>
      <c r="M34" s="1450"/>
      <c r="N34" s="1450"/>
      <c r="O34" s="1450"/>
      <c r="P34" s="1450"/>
      <c r="Q34" s="1450"/>
      <c r="R34" s="1450"/>
      <c r="S34" s="1450"/>
      <c r="T34" s="1450"/>
      <c r="U34" s="1450"/>
      <c r="V34" s="1450"/>
      <c r="W34" s="1450"/>
      <c r="X34" s="1450"/>
      <c r="Y34" s="1450"/>
      <c r="Z34" s="1450"/>
      <c r="AA34" s="1450"/>
      <c r="AB34" s="1450"/>
      <c r="AC34" s="1450"/>
      <c r="AD34" s="1450"/>
      <c r="AE34" s="1450"/>
      <c r="AF34" s="1450"/>
      <c r="AG34" s="1450"/>
      <c r="AH34" s="1450"/>
      <c r="AI34" s="1450"/>
      <c r="AJ34" s="1450"/>
      <c r="AK34" s="1450"/>
      <c r="AL34" s="1450"/>
      <c r="AM34" s="1450"/>
      <c r="AN34" s="1450"/>
      <c r="AO34" s="1450"/>
      <c r="AP34" s="1450"/>
      <c r="AQ34" s="1450"/>
      <c r="AR34" s="1450"/>
      <c r="AS34" s="1450"/>
      <c r="AT34" s="1450"/>
      <c r="AU34" s="1450"/>
      <c r="AV34" s="1450"/>
      <c r="AW34" s="1451"/>
    </row>
    <row r="35" spans="3:49" s="6" customFormat="1" ht="21.75" customHeight="1" hidden="1" thickBot="1">
      <c r="C35" s="1461" t="s">
        <v>257</v>
      </c>
      <c r="D35" s="1462"/>
      <c r="E35" s="1462"/>
      <c r="F35" s="1462"/>
      <c r="G35" s="1462"/>
      <c r="H35" s="1462"/>
      <c r="I35" s="1462"/>
      <c r="J35" s="1462"/>
      <c r="K35" s="1462"/>
      <c r="L35" s="1462"/>
      <c r="M35" s="1462"/>
      <c r="N35" s="1462"/>
      <c r="O35" s="1462"/>
      <c r="P35" s="1462"/>
      <c r="Q35" s="1462"/>
      <c r="R35" s="1462"/>
      <c r="S35" s="1462"/>
      <c r="T35" s="1462"/>
      <c r="U35" s="1462"/>
      <c r="V35" s="1462"/>
      <c r="W35" s="1462"/>
      <c r="X35" s="1462"/>
      <c r="Y35" s="1462"/>
      <c r="Z35" s="1462"/>
      <c r="AA35" s="1462"/>
      <c r="AB35" s="1462"/>
      <c r="AC35" s="1462"/>
      <c r="AD35" s="1462"/>
      <c r="AE35" s="1462"/>
      <c r="AF35" s="1462"/>
      <c r="AG35" s="1462"/>
      <c r="AH35" s="1462"/>
      <c r="AI35" s="1462"/>
      <c r="AJ35" s="1462"/>
      <c r="AK35" s="1462"/>
      <c r="AL35" s="1462"/>
      <c r="AM35" s="1462"/>
      <c r="AN35" s="1462"/>
      <c r="AO35" s="1462"/>
      <c r="AP35" s="1462"/>
      <c r="AQ35" s="1462"/>
      <c r="AR35" s="1462"/>
      <c r="AS35" s="1462"/>
      <c r="AT35" s="1462"/>
      <c r="AU35" s="1462"/>
      <c r="AV35" s="1462"/>
      <c r="AW35" s="1463"/>
    </row>
    <row r="36" spans="3:50" s="625" customFormat="1" ht="48" customHeight="1" hidden="1">
      <c r="C36" s="922" t="s">
        <v>223</v>
      </c>
      <c r="D36" s="923" t="s">
        <v>260</v>
      </c>
      <c r="E36" s="924"/>
      <c r="F36" s="925">
        <v>2</v>
      </c>
      <c r="G36" s="926"/>
      <c r="H36" s="927"/>
      <c r="I36" s="928">
        <v>4</v>
      </c>
      <c r="J36" s="929">
        <f>I36*30</f>
        <v>120</v>
      </c>
      <c r="K36" s="930">
        <f>L36+M36+N36</f>
        <v>36</v>
      </c>
      <c r="L36" s="864">
        <v>27</v>
      </c>
      <c r="M36" s="931">
        <v>9</v>
      </c>
      <c r="N36" s="932"/>
      <c r="O36" s="933">
        <f>J36-K36</f>
        <v>84</v>
      </c>
      <c r="P36" s="934"/>
      <c r="Q36" s="1054">
        <v>2</v>
      </c>
      <c r="R36" s="1055">
        <v>2</v>
      </c>
      <c r="S36" s="934"/>
      <c r="T36" s="629"/>
      <c r="U36" s="629"/>
      <c r="V36" s="629"/>
      <c r="W36" s="629"/>
      <c r="X36" s="629"/>
      <c r="Y36" s="629"/>
      <c r="Z36" s="629"/>
      <c r="AA36" s="629"/>
      <c r="AB36" s="629"/>
      <c r="AC36" s="629"/>
      <c r="AD36" s="629"/>
      <c r="AE36" s="629"/>
      <c r="AF36" s="629"/>
      <c r="AG36" s="629"/>
      <c r="AH36" s="629"/>
      <c r="AI36" s="629"/>
      <c r="AJ36" s="629"/>
      <c r="AK36" s="629"/>
      <c r="AL36" s="629"/>
      <c r="AM36" s="629"/>
      <c r="AN36" s="629"/>
      <c r="AO36" s="629"/>
      <c r="AP36" s="629"/>
      <c r="AQ36" s="629"/>
      <c r="AR36" s="629"/>
      <c r="AS36" s="629"/>
      <c r="AT36" s="629"/>
      <c r="AU36" s="629"/>
      <c r="AV36" s="629"/>
      <c r="AW36" s="630"/>
      <c r="AX36" s="627">
        <f>M36/L36</f>
        <v>0.3333333333333333</v>
      </c>
    </row>
    <row r="37" spans="3:50" s="625" customFormat="1" ht="23.25" customHeight="1" hidden="1">
      <c r="C37" s="937" t="s">
        <v>224</v>
      </c>
      <c r="D37" s="938" t="s">
        <v>261</v>
      </c>
      <c r="E37" s="939"/>
      <c r="F37" s="631">
        <v>2</v>
      </c>
      <c r="G37" s="595"/>
      <c r="H37" s="940"/>
      <c r="I37" s="941">
        <v>4</v>
      </c>
      <c r="J37" s="766">
        <f>I37*30</f>
        <v>120</v>
      </c>
      <c r="K37" s="942">
        <f>L37+M37+N37</f>
        <v>36</v>
      </c>
      <c r="L37" s="763">
        <v>36</v>
      </c>
      <c r="M37" s="595"/>
      <c r="N37" s="595"/>
      <c r="O37" s="943">
        <f>J37-K37</f>
        <v>84</v>
      </c>
      <c r="P37" s="944"/>
      <c r="Q37" s="1056">
        <v>2</v>
      </c>
      <c r="R37" s="1057">
        <v>2</v>
      </c>
      <c r="S37" s="945"/>
      <c r="T37" s="6"/>
      <c r="U37" s="63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35"/>
      <c r="AX37" s="628">
        <v>0.34285714285714286</v>
      </c>
    </row>
    <row r="38" spans="3:49" s="626" customFormat="1" ht="24.75" customHeight="1" hidden="1">
      <c r="C38" s="937"/>
      <c r="D38" s="636"/>
      <c r="E38" s="631"/>
      <c r="F38" s="631"/>
      <c r="G38" s="631"/>
      <c r="H38" s="631"/>
      <c r="I38" s="637"/>
      <c r="J38" s="766">
        <f>I38*30</f>
        <v>0</v>
      </c>
      <c r="K38" s="639"/>
      <c r="L38" s="640"/>
      <c r="M38" s="640"/>
      <c r="N38" s="640"/>
      <c r="O38" s="641"/>
      <c r="P38" s="642"/>
      <c r="Q38" s="632"/>
      <c r="R38" s="633"/>
      <c r="S38" s="643"/>
      <c r="T38" s="644"/>
      <c r="U38" s="633"/>
      <c r="V38" s="645"/>
      <c r="W38" s="645"/>
      <c r="X38" s="645"/>
      <c r="Y38" s="645"/>
      <c r="Z38" s="645"/>
      <c r="AA38" s="645"/>
      <c r="AB38" s="645"/>
      <c r="AC38" s="645"/>
      <c r="AD38" s="645"/>
      <c r="AE38" s="645"/>
      <c r="AF38" s="645"/>
      <c r="AG38" s="645"/>
      <c r="AH38" s="645"/>
      <c r="AI38" s="645"/>
      <c r="AJ38" s="645"/>
      <c r="AK38" s="645"/>
      <c r="AL38" s="645"/>
      <c r="AM38" s="645"/>
      <c r="AN38" s="645"/>
      <c r="AO38" s="645"/>
      <c r="AP38" s="645"/>
      <c r="AQ38" s="645"/>
      <c r="AR38" s="645"/>
      <c r="AS38" s="645"/>
      <c r="AT38" s="645"/>
      <c r="AU38" s="645"/>
      <c r="AV38" s="645"/>
      <c r="AW38" s="646"/>
    </row>
    <row r="39" spans="3:49" s="625" customFormat="1" ht="25.5" customHeight="1" hidden="1" thickBot="1">
      <c r="C39" s="946" t="s">
        <v>225</v>
      </c>
      <c r="D39" s="947" t="s">
        <v>258</v>
      </c>
      <c r="E39" s="948"/>
      <c r="F39" s="949">
        <v>2</v>
      </c>
      <c r="G39" s="949"/>
      <c r="H39" s="950"/>
      <c r="I39" s="951">
        <v>4</v>
      </c>
      <c r="J39" s="952">
        <f>I39*30</f>
        <v>120</v>
      </c>
      <c r="K39" s="953"/>
      <c r="L39" s="954"/>
      <c r="M39" s="954"/>
      <c r="N39" s="954"/>
      <c r="O39" s="955"/>
      <c r="P39" s="956"/>
      <c r="Q39" s="647"/>
      <c r="R39" s="648"/>
      <c r="S39" s="957"/>
      <c r="T39" s="649"/>
      <c r="U39" s="649"/>
      <c r="V39" s="649"/>
      <c r="W39" s="649"/>
      <c r="X39" s="649"/>
      <c r="Y39" s="649"/>
      <c r="Z39" s="649"/>
      <c r="AA39" s="650"/>
      <c r="AB39" s="650"/>
      <c r="AC39" s="649"/>
      <c r="AD39" s="649"/>
      <c r="AE39" s="649"/>
      <c r="AF39" s="649"/>
      <c r="AG39" s="649"/>
      <c r="AH39" s="649"/>
      <c r="AI39" s="649"/>
      <c r="AJ39" s="649"/>
      <c r="AK39" s="649"/>
      <c r="AL39" s="649"/>
      <c r="AM39" s="649"/>
      <c r="AN39" s="649"/>
      <c r="AO39" s="649"/>
      <c r="AP39" s="649"/>
      <c r="AQ39" s="649"/>
      <c r="AR39" s="649"/>
      <c r="AS39" s="649"/>
      <c r="AT39" s="649"/>
      <c r="AU39" s="649"/>
      <c r="AV39" s="649"/>
      <c r="AW39" s="651"/>
    </row>
    <row r="40" spans="3:49" s="625" customFormat="1" ht="19.5" customHeight="1" hidden="1" thickBot="1">
      <c r="C40" s="1473" t="s">
        <v>234</v>
      </c>
      <c r="D40" s="1474"/>
      <c r="E40" s="1467"/>
      <c r="F40" s="1468"/>
      <c r="G40" s="1468"/>
      <c r="H40" s="1469"/>
      <c r="I40" s="879">
        <v>4</v>
      </c>
      <c r="J40" s="958">
        <f>I40*30</f>
        <v>120</v>
      </c>
      <c r="K40" s="959">
        <f>K36+K37+K39</f>
        <v>72</v>
      </c>
      <c r="L40" s="959">
        <f>L36+L37+L39</f>
        <v>63</v>
      </c>
      <c r="M40" s="959">
        <f>M36+M37+M39</f>
        <v>9</v>
      </c>
      <c r="N40" s="959">
        <f>N36+N37+N39</f>
        <v>0</v>
      </c>
      <c r="O40" s="959">
        <f>O36+O37+O39</f>
        <v>168</v>
      </c>
      <c r="P40" s="813"/>
      <c r="Q40" s="736"/>
      <c r="R40" s="814"/>
      <c r="S40" s="735"/>
      <c r="T40" s="736">
        <f aca="true" t="shared" si="10" ref="T40:AV40">T38</f>
        <v>0</v>
      </c>
      <c r="U40" s="736">
        <f t="shared" si="10"/>
        <v>0</v>
      </c>
      <c r="V40" s="736">
        <f t="shared" si="10"/>
        <v>0</v>
      </c>
      <c r="W40" s="736">
        <f t="shared" si="10"/>
        <v>0</v>
      </c>
      <c r="X40" s="736">
        <f t="shared" si="10"/>
        <v>0</v>
      </c>
      <c r="Y40" s="736">
        <f t="shared" si="10"/>
        <v>0</v>
      </c>
      <c r="Z40" s="736">
        <f t="shared" si="10"/>
        <v>0</v>
      </c>
      <c r="AA40" s="736">
        <f t="shared" si="10"/>
        <v>0</v>
      </c>
      <c r="AB40" s="736">
        <f t="shared" si="10"/>
        <v>0</v>
      </c>
      <c r="AC40" s="736">
        <f t="shared" si="10"/>
        <v>0</v>
      </c>
      <c r="AD40" s="736">
        <f t="shared" si="10"/>
        <v>0</v>
      </c>
      <c r="AE40" s="736">
        <f t="shared" si="10"/>
        <v>0</v>
      </c>
      <c r="AF40" s="736">
        <f t="shared" si="10"/>
        <v>0</v>
      </c>
      <c r="AG40" s="736">
        <f t="shared" si="10"/>
        <v>0</v>
      </c>
      <c r="AH40" s="736">
        <f t="shared" si="10"/>
        <v>0</v>
      </c>
      <c r="AI40" s="736">
        <f t="shared" si="10"/>
        <v>0</v>
      </c>
      <c r="AJ40" s="736">
        <f t="shared" si="10"/>
        <v>0</v>
      </c>
      <c r="AK40" s="736">
        <f t="shared" si="10"/>
        <v>0</v>
      </c>
      <c r="AL40" s="736">
        <f t="shared" si="10"/>
        <v>0</v>
      </c>
      <c r="AM40" s="736">
        <f t="shared" si="10"/>
        <v>0</v>
      </c>
      <c r="AN40" s="736">
        <f t="shared" si="10"/>
        <v>0</v>
      </c>
      <c r="AO40" s="736">
        <f t="shared" si="10"/>
        <v>0</v>
      </c>
      <c r="AP40" s="736">
        <f t="shared" si="10"/>
        <v>0</v>
      </c>
      <c r="AQ40" s="736">
        <f t="shared" si="10"/>
        <v>0</v>
      </c>
      <c r="AR40" s="736">
        <f t="shared" si="10"/>
        <v>0</v>
      </c>
      <c r="AS40" s="736">
        <f t="shared" si="10"/>
        <v>0</v>
      </c>
      <c r="AT40" s="736">
        <f t="shared" si="10"/>
        <v>0</v>
      </c>
      <c r="AU40" s="736">
        <f t="shared" si="10"/>
        <v>0</v>
      </c>
      <c r="AV40" s="736">
        <f t="shared" si="10"/>
        <v>0</v>
      </c>
      <c r="AW40" s="814"/>
    </row>
    <row r="41" spans="3:49" s="625" customFormat="1" ht="19.5" customHeight="1" hidden="1">
      <c r="C41" s="857" t="s">
        <v>275</v>
      </c>
      <c r="D41" s="668" t="s">
        <v>53</v>
      </c>
      <c r="E41" s="652"/>
      <c r="F41" s="717"/>
      <c r="G41" s="653"/>
      <c r="H41" s="654"/>
      <c r="I41" s="655"/>
      <c r="J41" s="960"/>
      <c r="K41" s="961"/>
      <c r="L41" s="591"/>
      <c r="M41" s="591"/>
      <c r="N41" s="591"/>
      <c r="O41" s="593"/>
      <c r="P41" s="962"/>
      <c r="Q41" s="656"/>
      <c r="R41" s="657"/>
      <c r="S41" s="658"/>
      <c r="T41" s="585"/>
      <c r="U41" s="585"/>
      <c r="V41" s="585"/>
      <c r="W41" s="585"/>
      <c r="X41" s="585"/>
      <c r="Y41" s="585"/>
      <c r="Z41" s="585"/>
      <c r="AA41" s="585"/>
      <c r="AB41" s="585"/>
      <c r="AC41" s="585"/>
      <c r="AD41" s="585"/>
      <c r="AE41" s="585"/>
      <c r="AF41" s="585"/>
      <c r="AG41" s="585"/>
      <c r="AH41" s="585"/>
      <c r="AI41" s="585"/>
      <c r="AJ41" s="585"/>
      <c r="AK41" s="585"/>
      <c r="AL41" s="585"/>
      <c r="AM41" s="585"/>
      <c r="AN41" s="585"/>
      <c r="AO41" s="585"/>
      <c r="AP41" s="585"/>
      <c r="AQ41" s="585"/>
      <c r="AR41" s="585"/>
      <c r="AS41" s="585"/>
      <c r="AT41" s="585"/>
      <c r="AU41" s="585"/>
      <c r="AV41" s="585"/>
      <c r="AW41" s="587"/>
    </row>
    <row r="42" spans="3:49" s="625" customFormat="1" ht="33" customHeight="1" hidden="1" thickBot="1">
      <c r="C42" s="963"/>
      <c r="D42" s="669" t="s">
        <v>57</v>
      </c>
      <c r="E42" s="659"/>
      <c r="F42" s="660"/>
      <c r="G42" s="660"/>
      <c r="H42" s="661"/>
      <c r="I42" s="662"/>
      <c r="J42" s="659"/>
      <c r="K42" s="778"/>
      <c r="L42" s="770"/>
      <c r="M42" s="770"/>
      <c r="N42" s="770"/>
      <c r="O42" s="964"/>
      <c r="P42" s="769"/>
      <c r="Q42" s="663"/>
      <c r="R42" s="664"/>
      <c r="S42" s="665"/>
      <c r="T42" s="666"/>
      <c r="U42" s="666"/>
      <c r="V42" s="666"/>
      <c r="W42" s="666"/>
      <c r="X42" s="666"/>
      <c r="Y42" s="666"/>
      <c r="Z42" s="666"/>
      <c r="AA42" s="666"/>
      <c r="AB42" s="666"/>
      <c r="AC42" s="666"/>
      <c r="AD42" s="666"/>
      <c r="AE42" s="666"/>
      <c r="AF42" s="666"/>
      <c r="AG42" s="666"/>
      <c r="AH42" s="666"/>
      <c r="AI42" s="666"/>
      <c r="AJ42" s="666"/>
      <c r="AK42" s="666"/>
      <c r="AL42" s="666"/>
      <c r="AM42" s="666"/>
      <c r="AN42" s="666"/>
      <c r="AO42" s="666"/>
      <c r="AP42" s="666"/>
      <c r="AQ42" s="666"/>
      <c r="AR42" s="666"/>
      <c r="AS42" s="666"/>
      <c r="AT42" s="666"/>
      <c r="AU42" s="666"/>
      <c r="AV42" s="666"/>
      <c r="AW42" s="667"/>
    </row>
    <row r="43" spans="3:50" s="6" customFormat="1" ht="22.5" customHeight="1" hidden="1" thickBot="1">
      <c r="C43" s="1464" t="s">
        <v>219</v>
      </c>
      <c r="D43" s="1465"/>
      <c r="E43" s="1465"/>
      <c r="F43" s="1465"/>
      <c r="G43" s="1465"/>
      <c r="H43" s="1465"/>
      <c r="I43" s="1465"/>
      <c r="J43" s="1465"/>
      <c r="K43" s="1465"/>
      <c r="L43" s="1465"/>
      <c r="M43" s="1465"/>
      <c r="N43" s="1465"/>
      <c r="O43" s="1465"/>
      <c r="P43" s="1465"/>
      <c r="Q43" s="1465"/>
      <c r="R43" s="1465"/>
      <c r="S43" s="1465"/>
      <c r="T43" s="1465"/>
      <c r="U43" s="1465"/>
      <c r="V43" s="1465"/>
      <c r="W43" s="1465"/>
      <c r="X43" s="1465"/>
      <c r="Y43" s="1465"/>
      <c r="Z43" s="1465"/>
      <c r="AA43" s="1465"/>
      <c r="AB43" s="1465"/>
      <c r="AC43" s="1465"/>
      <c r="AD43" s="1465"/>
      <c r="AE43" s="1465"/>
      <c r="AF43" s="1465"/>
      <c r="AG43" s="1465"/>
      <c r="AH43" s="1465"/>
      <c r="AI43" s="1465"/>
      <c r="AJ43" s="1465"/>
      <c r="AK43" s="1465"/>
      <c r="AL43" s="1465"/>
      <c r="AM43" s="1465"/>
      <c r="AN43" s="1465"/>
      <c r="AO43" s="1465"/>
      <c r="AP43" s="1465"/>
      <c r="AQ43" s="1465"/>
      <c r="AR43" s="1465"/>
      <c r="AS43" s="1465"/>
      <c r="AT43" s="1465"/>
      <c r="AU43" s="1465"/>
      <c r="AV43" s="1465"/>
      <c r="AW43" s="1466"/>
      <c r="AX43" s="682"/>
    </row>
    <row r="44" spans="3:50" s="6" customFormat="1" ht="18" customHeight="1" hidden="1" thickBot="1">
      <c r="C44" s="1470" t="s">
        <v>321</v>
      </c>
      <c r="D44" s="1471"/>
      <c r="E44" s="1471"/>
      <c r="F44" s="1471"/>
      <c r="G44" s="1471"/>
      <c r="H44" s="1471"/>
      <c r="I44" s="1471"/>
      <c r="J44" s="1471"/>
      <c r="K44" s="1471"/>
      <c r="L44" s="1471"/>
      <c r="M44" s="1471"/>
      <c r="N44" s="1471"/>
      <c r="O44" s="1471"/>
      <c r="P44" s="1462"/>
      <c r="Q44" s="1462"/>
      <c r="R44" s="1462"/>
      <c r="S44" s="1471"/>
      <c r="T44" s="1471"/>
      <c r="U44" s="1471"/>
      <c r="V44" s="1471"/>
      <c r="W44" s="1471"/>
      <c r="X44" s="1471"/>
      <c r="Y44" s="1471"/>
      <c r="Z44" s="1471"/>
      <c r="AA44" s="1471"/>
      <c r="AB44" s="1471"/>
      <c r="AC44" s="1471"/>
      <c r="AD44" s="1471"/>
      <c r="AE44" s="1471"/>
      <c r="AF44" s="1471"/>
      <c r="AG44" s="1471"/>
      <c r="AH44" s="1471"/>
      <c r="AI44" s="1471"/>
      <c r="AJ44" s="1471"/>
      <c r="AK44" s="1471"/>
      <c r="AL44" s="1471"/>
      <c r="AM44" s="1471"/>
      <c r="AN44" s="1471"/>
      <c r="AO44" s="1471"/>
      <c r="AP44" s="1471"/>
      <c r="AQ44" s="1471"/>
      <c r="AR44" s="1471"/>
      <c r="AS44" s="1471"/>
      <c r="AT44" s="1471"/>
      <c r="AU44" s="1471"/>
      <c r="AV44" s="1471"/>
      <c r="AW44" s="1472"/>
      <c r="AX44" s="682"/>
    </row>
    <row r="45" spans="3:50" s="6" customFormat="1" ht="37.5" customHeight="1" hidden="1">
      <c r="C45" s="757" t="s">
        <v>240</v>
      </c>
      <c r="D45" s="751" t="s">
        <v>266</v>
      </c>
      <c r="E45" s="781"/>
      <c r="F45" s="782"/>
      <c r="G45" s="782"/>
      <c r="H45" s="783"/>
      <c r="I45" s="670">
        <f>I46+I47</f>
        <v>4</v>
      </c>
      <c r="J45" s="671">
        <f>J46+J47</f>
        <v>120</v>
      </c>
      <c r="K45" s="672">
        <f>K46+K47</f>
        <v>48</v>
      </c>
      <c r="L45" s="672">
        <f>L46+L47</f>
        <v>24</v>
      </c>
      <c r="M45" s="672">
        <f>M46+M47</f>
        <v>24</v>
      </c>
      <c r="N45" s="672"/>
      <c r="O45" s="673">
        <f>O46+O47</f>
        <v>72</v>
      </c>
      <c r="P45" s="674"/>
      <c r="Q45" s="675"/>
      <c r="R45" s="676"/>
      <c r="S45" s="677"/>
      <c r="T45" s="678"/>
      <c r="U45" s="679"/>
      <c r="V45" s="680"/>
      <c r="W45" s="680"/>
      <c r="X45" s="680"/>
      <c r="Y45" s="680"/>
      <c r="Z45" s="680"/>
      <c r="AA45" s="680"/>
      <c r="AB45" s="680"/>
      <c r="AC45" s="680"/>
      <c r="AD45" s="680"/>
      <c r="AE45" s="680"/>
      <c r="AF45" s="680"/>
      <c r="AG45" s="680"/>
      <c r="AH45" s="680"/>
      <c r="AI45" s="680"/>
      <c r="AJ45" s="680"/>
      <c r="AK45" s="680"/>
      <c r="AL45" s="680"/>
      <c r="AM45" s="680"/>
      <c r="AN45" s="680"/>
      <c r="AO45" s="680"/>
      <c r="AP45" s="680"/>
      <c r="AQ45" s="680"/>
      <c r="AR45" s="680"/>
      <c r="AS45" s="680"/>
      <c r="AT45" s="680"/>
      <c r="AU45" s="680"/>
      <c r="AV45" s="680"/>
      <c r="AW45" s="681"/>
      <c r="AX45" s="682"/>
    </row>
    <row r="46" spans="3:54" s="696" customFormat="1" ht="33" customHeight="1" hidden="1">
      <c r="C46" s="683" t="s">
        <v>280</v>
      </c>
      <c r="D46" s="752" t="s">
        <v>322</v>
      </c>
      <c r="E46" s="790"/>
      <c r="F46" s="684"/>
      <c r="G46" s="684"/>
      <c r="H46" s="685"/>
      <c r="I46" s="686">
        <v>2.5</v>
      </c>
      <c r="J46" s="687">
        <f aca="true" t="shared" si="11" ref="J46:J52">I46*30</f>
        <v>75</v>
      </c>
      <c r="K46" s="688">
        <f>M46+L46</f>
        <v>30</v>
      </c>
      <c r="L46" s="688">
        <v>15</v>
      </c>
      <c r="M46" s="688">
        <v>15</v>
      </c>
      <c r="N46" s="688"/>
      <c r="O46" s="689">
        <f>J46-K46</f>
        <v>45</v>
      </c>
      <c r="P46" s="1044">
        <v>2</v>
      </c>
      <c r="Q46" s="690"/>
      <c r="R46" s="691"/>
      <c r="S46" s="687"/>
      <c r="T46" s="688"/>
      <c r="U46" s="692"/>
      <c r="V46" s="693"/>
      <c r="W46" s="693"/>
      <c r="X46" s="693"/>
      <c r="Y46" s="693"/>
      <c r="Z46" s="693"/>
      <c r="AA46" s="693"/>
      <c r="AB46" s="693"/>
      <c r="AC46" s="693"/>
      <c r="AD46" s="693"/>
      <c r="AE46" s="693"/>
      <c r="AF46" s="693"/>
      <c r="AG46" s="693"/>
      <c r="AH46" s="693"/>
      <c r="AI46" s="693"/>
      <c r="AJ46" s="693"/>
      <c r="AK46" s="693"/>
      <c r="AL46" s="693"/>
      <c r="AM46" s="693"/>
      <c r="AN46" s="693"/>
      <c r="AO46" s="693"/>
      <c r="AP46" s="693"/>
      <c r="AQ46" s="693"/>
      <c r="AR46" s="693"/>
      <c r="AS46" s="693"/>
      <c r="AT46" s="693"/>
      <c r="AU46" s="693"/>
      <c r="AV46" s="693"/>
      <c r="AW46" s="694"/>
      <c r="AX46" s="695">
        <f aca="true" t="shared" si="12" ref="AX46:AX63">K46/J46</f>
        <v>0.4</v>
      </c>
      <c r="BB46" s="1008">
        <f>I45+I51+I53+I58+I60</f>
        <v>22.5</v>
      </c>
    </row>
    <row r="47" spans="3:54" s="696" customFormat="1" ht="31.5" hidden="1" thickBot="1">
      <c r="C47" s="683" t="s">
        <v>281</v>
      </c>
      <c r="D47" s="752" t="s">
        <v>323</v>
      </c>
      <c r="E47" s="687">
        <v>2</v>
      </c>
      <c r="F47" s="688"/>
      <c r="G47" s="688"/>
      <c r="H47" s="697"/>
      <c r="I47" s="686">
        <v>1.5</v>
      </c>
      <c r="J47" s="687">
        <f t="shared" si="11"/>
        <v>45</v>
      </c>
      <c r="K47" s="688">
        <f>M47+L47</f>
        <v>18</v>
      </c>
      <c r="L47" s="688">
        <v>9</v>
      </c>
      <c r="M47" s="688">
        <v>9</v>
      </c>
      <c r="N47" s="688"/>
      <c r="O47" s="689">
        <f>J47-K47</f>
        <v>27</v>
      </c>
      <c r="P47" s="698"/>
      <c r="Q47" s="1058">
        <v>1</v>
      </c>
      <c r="R47" s="1059">
        <v>1</v>
      </c>
      <c r="S47" s="700"/>
      <c r="T47" s="701"/>
      <c r="U47" s="701"/>
      <c r="V47" s="693"/>
      <c r="W47" s="693"/>
      <c r="X47" s="693"/>
      <c r="Y47" s="693"/>
      <c r="Z47" s="693"/>
      <c r="AA47" s="693"/>
      <c r="AB47" s="693"/>
      <c r="AC47" s="693"/>
      <c r="AD47" s="693"/>
      <c r="AE47" s="693"/>
      <c r="AF47" s="693"/>
      <c r="AG47" s="693"/>
      <c r="AH47" s="693"/>
      <c r="AI47" s="693"/>
      <c r="AJ47" s="693"/>
      <c r="AK47" s="693"/>
      <c r="AL47" s="693"/>
      <c r="AM47" s="693"/>
      <c r="AN47" s="693"/>
      <c r="AO47" s="693"/>
      <c r="AP47" s="693"/>
      <c r="AQ47" s="693"/>
      <c r="AR47" s="693"/>
      <c r="AS47" s="693"/>
      <c r="AT47" s="693"/>
      <c r="AU47" s="693"/>
      <c r="AV47" s="693"/>
      <c r="AW47" s="694"/>
      <c r="AX47" s="695">
        <f t="shared" si="12"/>
        <v>0.4</v>
      </c>
      <c r="BB47" s="1008">
        <f>I48+I52+I57+I59+I63</f>
        <v>22.5</v>
      </c>
    </row>
    <row r="48" spans="3:50" s="696" customFormat="1" ht="31.5" hidden="1" thickBot="1">
      <c r="C48" s="721" t="s">
        <v>243</v>
      </c>
      <c r="D48" s="780" t="s">
        <v>262</v>
      </c>
      <c r="E48" s="723"/>
      <c r="F48" s="305"/>
      <c r="G48" s="305"/>
      <c r="H48" s="758"/>
      <c r="I48" s="759">
        <f>I49+I50</f>
        <v>7.5</v>
      </c>
      <c r="J48" s="766">
        <f t="shared" si="11"/>
        <v>225</v>
      </c>
      <c r="K48" s="762">
        <f>SUM(K49:K50)</f>
        <v>78</v>
      </c>
      <c r="L48" s="762">
        <f>SUM(L49:L50)</f>
        <v>30</v>
      </c>
      <c r="M48" s="762">
        <f>SUM(M49:M50)</f>
        <v>0</v>
      </c>
      <c r="N48" s="762">
        <f>SUM(N49:N50)</f>
        <v>48</v>
      </c>
      <c r="O48" s="774">
        <f>SUM(O49:O50)</f>
        <v>147</v>
      </c>
      <c r="P48" s="592"/>
      <c r="Q48" s="591"/>
      <c r="R48" s="777"/>
      <c r="S48" s="652"/>
      <c r="T48" s="583"/>
      <c r="U48" s="583"/>
      <c r="V48" s="583"/>
      <c r="W48" s="583"/>
      <c r="X48" s="583"/>
      <c r="Y48" s="583"/>
      <c r="Z48" s="583"/>
      <c r="AA48" s="583"/>
      <c r="AB48" s="583"/>
      <c r="AC48" s="583"/>
      <c r="AD48" s="583"/>
      <c r="AE48" s="583"/>
      <c r="AF48" s="583"/>
      <c r="AG48" s="583"/>
      <c r="AH48" s="583"/>
      <c r="AI48" s="583"/>
      <c r="AJ48" s="583"/>
      <c r="AK48" s="583"/>
      <c r="AL48" s="583"/>
      <c r="AM48" s="583"/>
      <c r="AN48" s="583"/>
      <c r="AO48" s="583"/>
      <c r="AP48" s="583"/>
      <c r="AQ48" s="583"/>
      <c r="AR48" s="583"/>
      <c r="AS48" s="583"/>
      <c r="AT48" s="583"/>
      <c r="AU48" s="583"/>
      <c r="AV48" s="583"/>
      <c r="AW48" s="584"/>
      <c r="AX48" s="695">
        <f t="shared" si="12"/>
        <v>0.3466666666666667</v>
      </c>
    </row>
    <row r="49" spans="3:50" s="696" customFormat="1" ht="31.5" hidden="1" thickBot="1">
      <c r="C49" s="594" t="s">
        <v>282</v>
      </c>
      <c r="D49" s="984" t="s">
        <v>262</v>
      </c>
      <c r="E49" s="985">
        <v>1</v>
      </c>
      <c r="F49" s="986"/>
      <c r="G49" s="986"/>
      <c r="H49" s="987"/>
      <c r="I49" s="1030">
        <v>6</v>
      </c>
      <c r="J49" s="768">
        <f t="shared" si="11"/>
        <v>180</v>
      </c>
      <c r="K49" s="591">
        <f>SUM(L49+M49+N49)</f>
        <v>60</v>
      </c>
      <c r="L49" s="591">
        <v>30</v>
      </c>
      <c r="M49" s="591"/>
      <c r="N49" s="591">
        <v>30</v>
      </c>
      <c r="O49" s="772">
        <f>J49-K49</f>
        <v>120</v>
      </c>
      <c r="P49" s="1045">
        <f>K49/15</f>
        <v>4</v>
      </c>
      <c r="Q49" s="725"/>
      <c r="R49" s="726"/>
      <c r="S49" s="776"/>
      <c r="T49" s="583"/>
      <c r="U49" s="583"/>
      <c r="V49" s="583"/>
      <c r="W49" s="583"/>
      <c r="X49" s="583"/>
      <c r="Y49" s="583"/>
      <c r="Z49" s="583"/>
      <c r="AA49" s="583"/>
      <c r="AB49" s="583"/>
      <c r="AC49" s="583"/>
      <c r="AD49" s="583"/>
      <c r="AE49" s="583"/>
      <c r="AF49" s="583"/>
      <c r="AG49" s="583"/>
      <c r="AH49" s="583"/>
      <c r="AI49" s="583"/>
      <c r="AJ49" s="583"/>
      <c r="AK49" s="583"/>
      <c r="AL49" s="583"/>
      <c r="AM49" s="583"/>
      <c r="AN49" s="583"/>
      <c r="AO49" s="583"/>
      <c r="AP49" s="583"/>
      <c r="AQ49" s="583"/>
      <c r="AR49" s="583"/>
      <c r="AS49" s="583"/>
      <c r="AT49" s="583"/>
      <c r="AU49" s="583"/>
      <c r="AV49" s="583"/>
      <c r="AW49" s="584"/>
      <c r="AX49" s="695">
        <f t="shared" si="12"/>
        <v>0.3333333333333333</v>
      </c>
    </row>
    <row r="50" spans="3:50" s="696" customFormat="1" ht="39" customHeight="1" hidden="1">
      <c r="C50" s="594" t="s">
        <v>283</v>
      </c>
      <c r="D50" s="984" t="s">
        <v>263</v>
      </c>
      <c r="E50" s="993"/>
      <c r="F50" s="994"/>
      <c r="G50" s="994" t="s">
        <v>279</v>
      </c>
      <c r="H50" s="995"/>
      <c r="I50" s="996">
        <v>1.5</v>
      </c>
      <c r="J50" s="768">
        <f t="shared" si="11"/>
        <v>45</v>
      </c>
      <c r="K50" s="591">
        <f>L50+M50+N50</f>
        <v>18</v>
      </c>
      <c r="L50" s="591"/>
      <c r="M50" s="591"/>
      <c r="N50" s="591">
        <v>18</v>
      </c>
      <c r="O50" s="772">
        <f>J50-K50</f>
        <v>27</v>
      </c>
      <c r="P50" s="724"/>
      <c r="Q50" s="1060">
        <v>1</v>
      </c>
      <c r="R50" s="1061">
        <v>1</v>
      </c>
      <c r="S50" s="776"/>
      <c r="T50" s="583"/>
      <c r="U50" s="583"/>
      <c r="V50" s="583"/>
      <c r="W50" s="583"/>
      <c r="X50" s="583"/>
      <c r="Y50" s="583"/>
      <c r="Z50" s="583"/>
      <c r="AA50" s="583"/>
      <c r="AB50" s="583"/>
      <c r="AC50" s="583"/>
      <c r="AD50" s="583"/>
      <c r="AE50" s="583"/>
      <c r="AF50" s="583"/>
      <c r="AG50" s="583"/>
      <c r="AH50" s="583"/>
      <c r="AI50" s="583"/>
      <c r="AJ50" s="583"/>
      <c r="AK50" s="583"/>
      <c r="AL50" s="583"/>
      <c r="AM50" s="583"/>
      <c r="AN50" s="583"/>
      <c r="AO50" s="583"/>
      <c r="AP50" s="583"/>
      <c r="AQ50" s="583"/>
      <c r="AR50" s="583"/>
      <c r="AS50" s="583"/>
      <c r="AT50" s="583"/>
      <c r="AU50" s="583"/>
      <c r="AV50" s="583"/>
      <c r="AW50" s="584"/>
      <c r="AX50" s="695">
        <f t="shared" si="12"/>
        <v>0.4</v>
      </c>
    </row>
    <row r="51" spans="3:50" s="696" customFormat="1" ht="34.5" customHeight="1" hidden="1">
      <c r="C51" s="683" t="s">
        <v>244</v>
      </c>
      <c r="D51" s="755" t="s">
        <v>276</v>
      </c>
      <c r="E51" s="687"/>
      <c r="F51" s="688">
        <v>2</v>
      </c>
      <c r="G51" s="688"/>
      <c r="H51" s="785"/>
      <c r="I51" s="637">
        <v>4</v>
      </c>
      <c r="J51" s="967">
        <f t="shared" si="11"/>
        <v>120</v>
      </c>
      <c r="K51" s="968">
        <f>L51+M51+N51</f>
        <v>36</v>
      </c>
      <c r="L51" s="968">
        <v>18</v>
      </c>
      <c r="M51" s="968"/>
      <c r="N51" s="968">
        <v>18</v>
      </c>
      <c r="O51" s="969">
        <v>54</v>
      </c>
      <c r="P51" s="970"/>
      <c r="Q51" s="1062">
        <v>2</v>
      </c>
      <c r="R51" s="1063">
        <v>2</v>
      </c>
      <c r="S51" s="700"/>
      <c r="T51" s="701"/>
      <c r="U51" s="701"/>
      <c r="V51" s="693"/>
      <c r="W51" s="693"/>
      <c r="X51" s="693"/>
      <c r="Y51" s="693"/>
      <c r="Z51" s="693"/>
      <c r="AA51" s="693"/>
      <c r="AB51" s="693"/>
      <c r="AC51" s="693"/>
      <c r="AD51" s="693"/>
      <c r="AE51" s="693"/>
      <c r="AF51" s="693"/>
      <c r="AG51" s="693"/>
      <c r="AH51" s="693"/>
      <c r="AI51" s="693"/>
      <c r="AJ51" s="693"/>
      <c r="AK51" s="693"/>
      <c r="AL51" s="693"/>
      <c r="AM51" s="693"/>
      <c r="AN51" s="693"/>
      <c r="AO51" s="693"/>
      <c r="AP51" s="693"/>
      <c r="AQ51" s="693"/>
      <c r="AR51" s="693"/>
      <c r="AS51" s="693"/>
      <c r="AT51" s="693"/>
      <c r="AU51" s="693"/>
      <c r="AV51" s="693"/>
      <c r="AW51" s="694"/>
      <c r="AX51" s="695">
        <f t="shared" si="12"/>
        <v>0.3</v>
      </c>
    </row>
    <row r="52" spans="3:50" s="696" customFormat="1" ht="39" customHeight="1" hidden="1">
      <c r="C52" s="594" t="s">
        <v>273</v>
      </c>
      <c r="D52" s="988" t="s">
        <v>296</v>
      </c>
      <c r="E52" s="989"/>
      <c r="F52" s="990">
        <v>2</v>
      </c>
      <c r="G52" s="990"/>
      <c r="H52" s="991"/>
      <c r="I52" s="992">
        <v>3.5</v>
      </c>
      <c r="J52" s="766">
        <f t="shared" si="11"/>
        <v>105</v>
      </c>
      <c r="K52" s="595">
        <f>L52+M52+N52</f>
        <v>36</v>
      </c>
      <c r="L52" s="595">
        <v>18</v>
      </c>
      <c r="M52" s="595"/>
      <c r="N52" s="595">
        <v>18</v>
      </c>
      <c r="O52" s="771">
        <f>J52-K52</f>
        <v>69</v>
      </c>
      <c r="P52" s="592"/>
      <c r="Q52" s="1064">
        <v>2</v>
      </c>
      <c r="R52" s="1065">
        <v>2</v>
      </c>
      <c r="S52" s="652"/>
      <c r="T52" s="583"/>
      <c r="U52" s="583"/>
      <c r="V52" s="583"/>
      <c r="W52" s="583"/>
      <c r="X52" s="583"/>
      <c r="Y52" s="583"/>
      <c r="Z52" s="583"/>
      <c r="AA52" s="583"/>
      <c r="AB52" s="583"/>
      <c r="AC52" s="583"/>
      <c r="AD52" s="583"/>
      <c r="AE52" s="583"/>
      <c r="AF52" s="583"/>
      <c r="AG52" s="583"/>
      <c r="AH52" s="583"/>
      <c r="AI52" s="583"/>
      <c r="AJ52" s="583"/>
      <c r="AK52" s="583"/>
      <c r="AL52" s="583"/>
      <c r="AM52" s="583"/>
      <c r="AN52" s="583"/>
      <c r="AO52" s="583"/>
      <c r="AP52" s="583"/>
      <c r="AQ52" s="583"/>
      <c r="AR52" s="583"/>
      <c r="AS52" s="583"/>
      <c r="AT52" s="583"/>
      <c r="AU52" s="583"/>
      <c r="AV52" s="583"/>
      <c r="AW52" s="584"/>
      <c r="AX52" s="695">
        <f t="shared" si="12"/>
        <v>0.34285714285714286</v>
      </c>
    </row>
    <row r="53" spans="3:50" s="696" customFormat="1" ht="19.5" customHeight="1" hidden="1">
      <c r="C53" s="683" t="s">
        <v>274</v>
      </c>
      <c r="D53" s="753" t="s">
        <v>267</v>
      </c>
      <c r="E53" s="784"/>
      <c r="F53" s="688"/>
      <c r="G53" s="688"/>
      <c r="H53" s="689"/>
      <c r="I53" s="1002">
        <f>I54+I55+I56</f>
        <v>7.5</v>
      </c>
      <c r="J53" s="704">
        <f aca="true" t="shared" si="13" ref="J53:O53">J54+J55+J56</f>
        <v>225</v>
      </c>
      <c r="K53" s="705">
        <f t="shared" si="13"/>
        <v>81</v>
      </c>
      <c r="L53" s="705">
        <f t="shared" si="13"/>
        <v>39</v>
      </c>
      <c r="M53" s="705">
        <f t="shared" si="13"/>
        <v>0</v>
      </c>
      <c r="N53" s="705">
        <f t="shared" si="13"/>
        <v>42</v>
      </c>
      <c r="O53" s="706">
        <f t="shared" si="13"/>
        <v>159</v>
      </c>
      <c r="P53" s="707"/>
      <c r="Q53" s="708"/>
      <c r="R53" s="709"/>
      <c r="S53" s="687"/>
      <c r="T53" s="688"/>
      <c r="U53" s="688"/>
      <c r="V53" s="693"/>
      <c r="W53" s="693"/>
      <c r="X53" s="693"/>
      <c r="Y53" s="693"/>
      <c r="Z53" s="693"/>
      <c r="AA53" s="693"/>
      <c r="AB53" s="693"/>
      <c r="AC53" s="693"/>
      <c r="AD53" s="693"/>
      <c r="AE53" s="693"/>
      <c r="AF53" s="693"/>
      <c r="AG53" s="693"/>
      <c r="AH53" s="693"/>
      <c r="AI53" s="693"/>
      <c r="AJ53" s="693"/>
      <c r="AK53" s="693"/>
      <c r="AL53" s="693"/>
      <c r="AM53" s="693"/>
      <c r="AN53" s="693"/>
      <c r="AO53" s="693"/>
      <c r="AP53" s="693"/>
      <c r="AQ53" s="693"/>
      <c r="AR53" s="693"/>
      <c r="AS53" s="693"/>
      <c r="AT53" s="693"/>
      <c r="AU53" s="693"/>
      <c r="AV53" s="693"/>
      <c r="AW53" s="694"/>
      <c r="AX53" s="695">
        <f t="shared" si="12"/>
        <v>0.36</v>
      </c>
    </row>
    <row r="54" spans="3:53" s="696" customFormat="1" ht="26.25" customHeight="1" hidden="1">
      <c r="C54" s="683" t="s">
        <v>308</v>
      </c>
      <c r="D54" s="754" t="s">
        <v>267</v>
      </c>
      <c r="E54" s="784"/>
      <c r="F54" s="688"/>
      <c r="G54" s="688"/>
      <c r="H54" s="689"/>
      <c r="I54" s="1003">
        <v>4.5</v>
      </c>
      <c r="J54" s="687">
        <f>I54*30</f>
        <v>135</v>
      </c>
      <c r="K54" s="688">
        <f>L54+N54</f>
        <v>45</v>
      </c>
      <c r="L54" s="688">
        <v>30</v>
      </c>
      <c r="M54" s="688"/>
      <c r="N54" s="688">
        <v>15</v>
      </c>
      <c r="O54" s="689">
        <f>J54-K54</f>
        <v>90</v>
      </c>
      <c r="P54" s="1046">
        <v>3</v>
      </c>
      <c r="Q54" s="708"/>
      <c r="R54" s="709"/>
      <c r="S54" s="687"/>
      <c r="T54" s="688"/>
      <c r="U54" s="688"/>
      <c r="V54" s="693"/>
      <c r="W54" s="693"/>
      <c r="X54" s="693"/>
      <c r="Y54" s="693"/>
      <c r="Z54" s="693"/>
      <c r="AA54" s="693"/>
      <c r="AB54" s="693"/>
      <c r="AC54" s="693"/>
      <c r="AD54" s="693"/>
      <c r="AE54" s="693"/>
      <c r="AF54" s="693"/>
      <c r="AG54" s="693"/>
      <c r="AH54" s="693"/>
      <c r="AI54" s="693"/>
      <c r="AJ54" s="693"/>
      <c r="AK54" s="693"/>
      <c r="AL54" s="693"/>
      <c r="AM54" s="693"/>
      <c r="AN54" s="693"/>
      <c r="AO54" s="693"/>
      <c r="AP54" s="693"/>
      <c r="AQ54" s="693"/>
      <c r="AR54" s="693"/>
      <c r="AS54" s="693"/>
      <c r="AT54" s="693"/>
      <c r="AU54" s="693"/>
      <c r="AV54" s="693"/>
      <c r="AW54" s="694"/>
      <c r="AX54" s="695">
        <f t="shared" si="12"/>
        <v>0.3333333333333333</v>
      </c>
      <c r="BA54" s="696" t="e">
        <f>Q47+Q55+#REF!+#REF!+Q62</f>
        <v>#REF!</v>
      </c>
    </row>
    <row r="55" spans="3:50" s="696" customFormat="1" ht="26.25" customHeight="1" hidden="1">
      <c r="C55" s="683" t="s">
        <v>309</v>
      </c>
      <c r="D55" s="754" t="s">
        <v>267</v>
      </c>
      <c r="E55" s="687">
        <v>2</v>
      </c>
      <c r="F55" s="688"/>
      <c r="G55" s="688"/>
      <c r="H55" s="785"/>
      <c r="I55" s="1003">
        <v>1.5</v>
      </c>
      <c r="J55" s="687">
        <f>I55*30</f>
        <v>45</v>
      </c>
      <c r="K55" s="688">
        <f>L55+N55</f>
        <v>18</v>
      </c>
      <c r="L55" s="688">
        <v>9</v>
      </c>
      <c r="M55" s="688"/>
      <c r="N55" s="688">
        <v>9</v>
      </c>
      <c r="O55" s="689">
        <v>48</v>
      </c>
      <c r="P55" s="698"/>
      <c r="Q55" s="1066">
        <v>1</v>
      </c>
      <c r="R55" s="1067">
        <v>1</v>
      </c>
      <c r="S55" s="700"/>
      <c r="T55" s="701"/>
      <c r="U55" s="701"/>
      <c r="V55" s="693"/>
      <c r="W55" s="693"/>
      <c r="X55" s="693"/>
      <c r="Y55" s="693"/>
      <c r="Z55" s="693"/>
      <c r="AA55" s="693"/>
      <c r="AB55" s="693"/>
      <c r="AC55" s="693"/>
      <c r="AD55" s="693"/>
      <c r="AE55" s="693"/>
      <c r="AF55" s="693"/>
      <c r="AG55" s="693"/>
      <c r="AH55" s="693"/>
      <c r="AI55" s="693"/>
      <c r="AJ55" s="693"/>
      <c r="AK55" s="693"/>
      <c r="AL55" s="693"/>
      <c r="AM55" s="693"/>
      <c r="AN55" s="693"/>
      <c r="AO55" s="693"/>
      <c r="AP55" s="693"/>
      <c r="AQ55" s="693"/>
      <c r="AR55" s="693"/>
      <c r="AS55" s="693"/>
      <c r="AT55" s="693"/>
      <c r="AU55" s="693"/>
      <c r="AV55" s="693"/>
      <c r="AW55" s="694"/>
      <c r="AX55" s="695">
        <f t="shared" si="12"/>
        <v>0.4</v>
      </c>
    </row>
    <row r="56" spans="3:50" s="696" customFormat="1" ht="25.5" customHeight="1" hidden="1">
      <c r="C56" s="683" t="s">
        <v>310</v>
      </c>
      <c r="D56" s="754" t="s">
        <v>268</v>
      </c>
      <c r="E56" s="687"/>
      <c r="F56" s="688"/>
      <c r="G56" s="688">
        <v>2</v>
      </c>
      <c r="H56" s="785"/>
      <c r="I56" s="686">
        <v>1.5</v>
      </c>
      <c r="J56" s="687">
        <f>I56*30</f>
        <v>45</v>
      </c>
      <c r="K56" s="688">
        <f>L56+N56</f>
        <v>18</v>
      </c>
      <c r="L56" s="688"/>
      <c r="M56" s="688"/>
      <c r="N56" s="688">
        <v>18</v>
      </c>
      <c r="O56" s="689">
        <v>21</v>
      </c>
      <c r="P56" s="711"/>
      <c r="Q56" s="1068">
        <v>1</v>
      </c>
      <c r="R56" s="1069">
        <v>1</v>
      </c>
      <c r="S56" s="700"/>
      <c r="T56" s="701"/>
      <c r="U56" s="701"/>
      <c r="V56" s="693"/>
      <c r="W56" s="693"/>
      <c r="X56" s="693"/>
      <c r="Y56" s="693"/>
      <c r="Z56" s="693"/>
      <c r="AA56" s="693"/>
      <c r="AB56" s="693"/>
      <c r="AC56" s="693"/>
      <c r="AD56" s="693"/>
      <c r="AE56" s="693"/>
      <c r="AF56" s="693"/>
      <c r="AG56" s="693"/>
      <c r="AH56" s="693"/>
      <c r="AI56" s="693"/>
      <c r="AJ56" s="693"/>
      <c r="AK56" s="693"/>
      <c r="AL56" s="693"/>
      <c r="AM56" s="693"/>
      <c r="AN56" s="693"/>
      <c r="AO56" s="693"/>
      <c r="AP56" s="693"/>
      <c r="AQ56" s="693"/>
      <c r="AR56" s="693"/>
      <c r="AS56" s="693"/>
      <c r="AT56" s="693"/>
      <c r="AU56" s="693"/>
      <c r="AV56" s="693"/>
      <c r="AW56" s="694"/>
      <c r="AX56" s="695">
        <f t="shared" si="12"/>
        <v>0.4</v>
      </c>
    </row>
    <row r="57" spans="3:50" s="696" customFormat="1" ht="33" customHeight="1" hidden="1">
      <c r="C57" s="594" t="s">
        <v>284</v>
      </c>
      <c r="D57" s="988" t="s">
        <v>278</v>
      </c>
      <c r="E57" s="989">
        <v>2</v>
      </c>
      <c r="F57" s="990"/>
      <c r="G57" s="990"/>
      <c r="H57" s="991"/>
      <c r="I57" s="992">
        <v>3.5</v>
      </c>
      <c r="J57" s="766">
        <f>I57*30</f>
        <v>105</v>
      </c>
      <c r="K57" s="595">
        <f>SUM(L57:N57)</f>
        <v>36</v>
      </c>
      <c r="L57" s="595">
        <v>18</v>
      </c>
      <c r="M57" s="595">
        <v>18</v>
      </c>
      <c r="N57" s="595"/>
      <c r="O57" s="771">
        <f>J57-K57</f>
        <v>69</v>
      </c>
      <c r="P57" s="592"/>
      <c r="Q57" s="1064">
        <v>2</v>
      </c>
      <c r="R57" s="1065">
        <v>2</v>
      </c>
      <c r="S57" s="652"/>
      <c r="T57" s="583"/>
      <c r="U57" s="583"/>
      <c r="V57" s="583"/>
      <c r="W57" s="583"/>
      <c r="X57" s="583"/>
      <c r="Y57" s="583"/>
      <c r="Z57" s="583"/>
      <c r="AA57" s="583"/>
      <c r="AB57" s="583"/>
      <c r="AC57" s="583"/>
      <c r="AD57" s="583"/>
      <c r="AE57" s="583"/>
      <c r="AF57" s="583"/>
      <c r="AG57" s="583"/>
      <c r="AH57" s="583"/>
      <c r="AI57" s="583"/>
      <c r="AJ57" s="583"/>
      <c r="AK57" s="583"/>
      <c r="AL57" s="583"/>
      <c r="AM57" s="583"/>
      <c r="AN57" s="583"/>
      <c r="AO57" s="583"/>
      <c r="AP57" s="583"/>
      <c r="AQ57" s="583"/>
      <c r="AR57" s="583"/>
      <c r="AS57" s="583"/>
      <c r="AT57" s="583"/>
      <c r="AU57" s="583"/>
      <c r="AV57" s="583"/>
      <c r="AW57" s="584"/>
      <c r="AX57" s="695">
        <f t="shared" si="12"/>
        <v>0.34285714285714286</v>
      </c>
    </row>
    <row r="58" spans="3:50" s="696" customFormat="1" ht="33" customHeight="1" hidden="1">
      <c r="C58" s="683" t="s">
        <v>285</v>
      </c>
      <c r="D58" s="755" t="s">
        <v>269</v>
      </c>
      <c r="E58" s="687"/>
      <c r="F58" s="688">
        <v>2</v>
      </c>
      <c r="G58" s="688"/>
      <c r="H58" s="785"/>
      <c r="I58" s="703">
        <v>3</v>
      </c>
      <c r="J58" s="638">
        <v>90</v>
      </c>
      <c r="K58" s="692">
        <v>36</v>
      </c>
      <c r="L58" s="692">
        <v>18</v>
      </c>
      <c r="M58" s="692"/>
      <c r="N58" s="692">
        <v>18</v>
      </c>
      <c r="O58" s="702">
        <v>54</v>
      </c>
      <c r="P58" s="711"/>
      <c r="Q58" s="1068">
        <v>2</v>
      </c>
      <c r="R58" s="1069">
        <v>2</v>
      </c>
      <c r="S58" s="700"/>
      <c r="T58" s="701"/>
      <c r="U58" s="701"/>
      <c r="V58" s="693"/>
      <c r="W58" s="693"/>
      <c r="X58" s="693"/>
      <c r="Y58" s="693"/>
      <c r="Z58" s="693"/>
      <c r="AA58" s="693"/>
      <c r="AB58" s="693"/>
      <c r="AC58" s="693"/>
      <c r="AD58" s="693"/>
      <c r="AE58" s="693"/>
      <c r="AF58" s="693"/>
      <c r="AG58" s="693"/>
      <c r="AH58" s="693"/>
      <c r="AI58" s="693"/>
      <c r="AJ58" s="693"/>
      <c r="AK58" s="693"/>
      <c r="AL58" s="693"/>
      <c r="AM58" s="693"/>
      <c r="AN58" s="693"/>
      <c r="AO58" s="693"/>
      <c r="AP58" s="693"/>
      <c r="AQ58" s="693"/>
      <c r="AR58" s="693"/>
      <c r="AS58" s="693"/>
      <c r="AT58" s="693"/>
      <c r="AU58" s="693"/>
      <c r="AV58" s="693"/>
      <c r="AW58" s="694"/>
      <c r="AX58" s="695">
        <f t="shared" si="12"/>
        <v>0.4</v>
      </c>
    </row>
    <row r="59" spans="3:50" s="696" customFormat="1" ht="33" customHeight="1" hidden="1">
      <c r="C59" s="721" t="s">
        <v>286</v>
      </c>
      <c r="D59" s="997" t="s">
        <v>277</v>
      </c>
      <c r="E59" s="998"/>
      <c r="F59" s="999">
        <v>2</v>
      </c>
      <c r="G59" s="999"/>
      <c r="H59" s="1000"/>
      <c r="I59" s="1001">
        <v>3.5</v>
      </c>
      <c r="J59" s="767">
        <f>I59*30</f>
        <v>105</v>
      </c>
      <c r="K59" s="722">
        <f>SUM(L59:N59)</f>
        <v>36</v>
      </c>
      <c r="L59" s="761">
        <v>18</v>
      </c>
      <c r="M59" s="761"/>
      <c r="N59" s="761">
        <v>18</v>
      </c>
      <c r="O59" s="773">
        <f>J59-K59</f>
        <v>69</v>
      </c>
      <c r="P59" s="718"/>
      <c r="Q59" s="1070">
        <v>2</v>
      </c>
      <c r="R59" s="1061">
        <v>2</v>
      </c>
      <c r="S59" s="775"/>
      <c r="T59" s="586"/>
      <c r="U59" s="586"/>
      <c r="V59" s="586"/>
      <c r="W59" s="586"/>
      <c r="X59" s="586"/>
      <c r="Y59" s="586"/>
      <c r="Z59" s="586"/>
      <c r="AA59" s="586"/>
      <c r="AB59" s="586"/>
      <c r="AC59" s="586"/>
      <c r="AD59" s="586"/>
      <c r="AE59" s="586"/>
      <c r="AF59" s="586"/>
      <c r="AG59" s="586"/>
      <c r="AH59" s="586"/>
      <c r="AI59" s="586"/>
      <c r="AJ59" s="586"/>
      <c r="AK59" s="586"/>
      <c r="AL59" s="586"/>
      <c r="AM59" s="586"/>
      <c r="AN59" s="586"/>
      <c r="AO59" s="586"/>
      <c r="AP59" s="586"/>
      <c r="AQ59" s="586"/>
      <c r="AR59" s="586"/>
      <c r="AS59" s="586"/>
      <c r="AT59" s="586"/>
      <c r="AU59" s="586"/>
      <c r="AV59" s="586"/>
      <c r="AW59" s="589"/>
      <c r="AX59" s="695">
        <f t="shared" si="12"/>
        <v>0.34285714285714286</v>
      </c>
    </row>
    <row r="60" spans="3:50" s="696" customFormat="1" ht="33" customHeight="1" hidden="1">
      <c r="C60" s="683" t="s">
        <v>287</v>
      </c>
      <c r="D60" s="755" t="s">
        <v>270</v>
      </c>
      <c r="E60" s="687"/>
      <c r="F60" s="688"/>
      <c r="G60" s="688"/>
      <c r="H60" s="785"/>
      <c r="I60" s="703">
        <f>I61+I62</f>
        <v>4</v>
      </c>
      <c r="J60" s="704">
        <f aca="true" t="shared" si="14" ref="J60:O60">J61+J62</f>
        <v>120</v>
      </c>
      <c r="K60" s="705">
        <f t="shared" si="14"/>
        <v>48</v>
      </c>
      <c r="L60" s="705">
        <f t="shared" si="14"/>
        <v>15</v>
      </c>
      <c r="M60" s="705">
        <f t="shared" si="14"/>
        <v>0</v>
      </c>
      <c r="N60" s="705">
        <f t="shared" si="14"/>
        <v>33</v>
      </c>
      <c r="O60" s="706">
        <f t="shared" si="14"/>
        <v>72</v>
      </c>
      <c r="P60" s="711"/>
      <c r="Q60" s="712"/>
      <c r="R60" s="713"/>
      <c r="S60" s="700"/>
      <c r="T60" s="701"/>
      <c r="U60" s="701"/>
      <c r="V60" s="693"/>
      <c r="W60" s="693"/>
      <c r="X60" s="693"/>
      <c r="Y60" s="693"/>
      <c r="Z60" s="693"/>
      <c r="AA60" s="693"/>
      <c r="AB60" s="693"/>
      <c r="AC60" s="693"/>
      <c r="AD60" s="693"/>
      <c r="AE60" s="693"/>
      <c r="AF60" s="693"/>
      <c r="AG60" s="693"/>
      <c r="AH60" s="693"/>
      <c r="AI60" s="693"/>
      <c r="AJ60" s="693"/>
      <c r="AK60" s="693"/>
      <c r="AL60" s="693"/>
      <c r="AM60" s="693"/>
      <c r="AN60" s="693"/>
      <c r="AO60" s="693"/>
      <c r="AP60" s="693"/>
      <c r="AQ60" s="693"/>
      <c r="AR60" s="693"/>
      <c r="AS60" s="693"/>
      <c r="AT60" s="693"/>
      <c r="AU60" s="693"/>
      <c r="AV60" s="693"/>
      <c r="AW60" s="694"/>
      <c r="AX60" s="695">
        <f t="shared" si="12"/>
        <v>0.4</v>
      </c>
    </row>
    <row r="61" spans="3:50" s="696" customFormat="1" ht="33" customHeight="1" hidden="1">
      <c r="C61" s="683" t="s">
        <v>311</v>
      </c>
      <c r="D61" s="754" t="s">
        <v>271</v>
      </c>
      <c r="E61" s="687"/>
      <c r="F61" s="688">
        <v>1</v>
      </c>
      <c r="G61" s="688"/>
      <c r="H61" s="785"/>
      <c r="I61" s="686">
        <v>2.5</v>
      </c>
      <c r="J61" s="687">
        <f>I61*30</f>
        <v>75</v>
      </c>
      <c r="K61" s="688">
        <f>L61+N61</f>
        <v>30</v>
      </c>
      <c r="L61" s="688">
        <v>15</v>
      </c>
      <c r="M61" s="688"/>
      <c r="N61" s="688">
        <v>15</v>
      </c>
      <c r="O61" s="689">
        <f>J61-K61</f>
        <v>45</v>
      </c>
      <c r="P61" s="1047">
        <v>2</v>
      </c>
      <c r="Q61" s="712"/>
      <c r="R61" s="713"/>
      <c r="S61" s="700"/>
      <c r="T61" s="701"/>
      <c r="U61" s="701"/>
      <c r="V61" s="693"/>
      <c r="W61" s="693"/>
      <c r="X61" s="693"/>
      <c r="Y61" s="693"/>
      <c r="Z61" s="693"/>
      <c r="AA61" s="693"/>
      <c r="AB61" s="693"/>
      <c r="AC61" s="693"/>
      <c r="AD61" s="693"/>
      <c r="AE61" s="693"/>
      <c r="AF61" s="693"/>
      <c r="AG61" s="693"/>
      <c r="AH61" s="693"/>
      <c r="AI61" s="693"/>
      <c r="AJ61" s="693"/>
      <c r="AK61" s="693"/>
      <c r="AL61" s="693"/>
      <c r="AM61" s="693"/>
      <c r="AN61" s="693"/>
      <c r="AO61" s="693"/>
      <c r="AP61" s="693"/>
      <c r="AQ61" s="693"/>
      <c r="AR61" s="693"/>
      <c r="AS61" s="693"/>
      <c r="AT61" s="693"/>
      <c r="AU61" s="693"/>
      <c r="AV61" s="693"/>
      <c r="AW61" s="694"/>
      <c r="AX61" s="695">
        <f t="shared" si="12"/>
        <v>0.4</v>
      </c>
    </row>
    <row r="62" spans="3:54" s="696" customFormat="1" ht="33" customHeight="1" hidden="1">
      <c r="C62" s="683" t="s">
        <v>312</v>
      </c>
      <c r="D62" s="972" t="s">
        <v>272</v>
      </c>
      <c r="E62" s="687">
        <v>2</v>
      </c>
      <c r="F62" s="688"/>
      <c r="G62" s="688"/>
      <c r="H62" s="785"/>
      <c r="I62" s="686">
        <v>1.5</v>
      </c>
      <c r="J62" s="687">
        <f>I62*30</f>
        <v>45</v>
      </c>
      <c r="K62" s="688">
        <f>L62+M62+N62</f>
        <v>18</v>
      </c>
      <c r="L62" s="688"/>
      <c r="M62" s="688"/>
      <c r="N62" s="688">
        <v>18</v>
      </c>
      <c r="O62" s="689">
        <f>J62-K62</f>
        <v>27</v>
      </c>
      <c r="P62" s="698"/>
      <c r="Q62" s="1066">
        <v>1</v>
      </c>
      <c r="R62" s="1067">
        <v>1</v>
      </c>
      <c r="S62" s="700"/>
      <c r="T62" s="701"/>
      <c r="U62" s="701"/>
      <c r="V62" s="693"/>
      <c r="W62" s="693"/>
      <c r="X62" s="693"/>
      <c r="Y62" s="693"/>
      <c r="Z62" s="693"/>
      <c r="AA62" s="693"/>
      <c r="AB62" s="693"/>
      <c r="AC62" s="693"/>
      <c r="AD62" s="693"/>
      <c r="AE62" s="693"/>
      <c r="AF62" s="693"/>
      <c r="AG62" s="693"/>
      <c r="AH62" s="693"/>
      <c r="AI62" s="693"/>
      <c r="AJ62" s="693"/>
      <c r="AK62" s="693"/>
      <c r="AL62" s="693"/>
      <c r="AM62" s="693"/>
      <c r="AN62" s="693"/>
      <c r="AO62" s="693"/>
      <c r="AP62" s="693"/>
      <c r="AQ62" s="693"/>
      <c r="AR62" s="693"/>
      <c r="AS62" s="693"/>
      <c r="AT62" s="693"/>
      <c r="AU62" s="693"/>
      <c r="AV62" s="693"/>
      <c r="AW62" s="694"/>
      <c r="AX62" s="695">
        <f t="shared" si="12"/>
        <v>0.4</v>
      </c>
      <c r="BA62" s="695" t="e">
        <f>I60+#REF!+#REF!+#REF!+I53+I45</f>
        <v>#REF!</v>
      </c>
      <c r="BB62" s="696">
        <f>P61+P54+P46</f>
        <v>7</v>
      </c>
    </row>
    <row r="63" spans="3:50" s="6" customFormat="1" ht="33.75" customHeight="1" hidden="1" thickBot="1">
      <c r="C63" s="756" t="s">
        <v>288</v>
      </c>
      <c r="D63" s="1004" t="s">
        <v>294</v>
      </c>
      <c r="E63" s="1005"/>
      <c r="F63" s="1006">
        <v>1</v>
      </c>
      <c r="G63" s="1006"/>
      <c r="H63" s="1007"/>
      <c r="I63" s="1031">
        <v>4.5</v>
      </c>
      <c r="J63" s="973">
        <f>I63*30</f>
        <v>135</v>
      </c>
      <c r="K63" s="932">
        <f>SUM(L63:N63)</f>
        <v>45</v>
      </c>
      <c r="L63" s="932">
        <v>30</v>
      </c>
      <c r="M63" s="932">
        <v>15</v>
      </c>
      <c r="N63" s="932"/>
      <c r="O63" s="974">
        <f>J63-K63</f>
        <v>90</v>
      </c>
      <c r="P63" s="1048">
        <f>K63/15</f>
        <v>3</v>
      </c>
      <c r="Q63" s="935"/>
      <c r="R63" s="975"/>
      <c r="S63" s="960"/>
      <c r="T63" s="976"/>
      <c r="U63" s="976"/>
      <c r="V63" s="976"/>
      <c r="W63" s="976"/>
      <c r="X63" s="976"/>
      <c r="Y63" s="976"/>
      <c r="Z63" s="976"/>
      <c r="AA63" s="976"/>
      <c r="AB63" s="976"/>
      <c r="AC63" s="976"/>
      <c r="AD63" s="976"/>
      <c r="AE63" s="976"/>
      <c r="AF63" s="976"/>
      <c r="AG63" s="976"/>
      <c r="AH63" s="976"/>
      <c r="AI63" s="976"/>
      <c r="AJ63" s="976"/>
      <c r="AK63" s="976"/>
      <c r="AL63" s="976"/>
      <c r="AM63" s="976"/>
      <c r="AN63" s="976"/>
      <c r="AO63" s="976"/>
      <c r="AP63" s="976"/>
      <c r="AQ63" s="976"/>
      <c r="AR63" s="976"/>
      <c r="AS63" s="976"/>
      <c r="AT63" s="976"/>
      <c r="AU63" s="976"/>
      <c r="AV63" s="976"/>
      <c r="AW63" s="977"/>
      <c r="AX63" s="695">
        <f t="shared" si="12"/>
        <v>0.3333333333333333</v>
      </c>
    </row>
    <row r="64" spans="3:49" s="6" customFormat="1" ht="18" customHeight="1" hidden="1" thickBot="1">
      <c r="C64" s="1435"/>
      <c r="D64" s="1436"/>
      <c r="E64" s="1435"/>
      <c r="F64" s="1460"/>
      <c r="G64" s="1460"/>
      <c r="H64" s="1436"/>
      <c r="I64" s="728"/>
      <c r="J64" s="764"/>
      <c r="K64" s="729"/>
      <c r="L64" s="729"/>
      <c r="M64" s="729"/>
      <c r="N64" s="729"/>
      <c r="O64" s="729"/>
      <c r="P64" s="729"/>
      <c r="Q64" s="729"/>
      <c r="R64" s="729"/>
      <c r="S64" s="730"/>
      <c r="T64" s="731"/>
      <c r="U64" s="732"/>
      <c r="V64" s="732"/>
      <c r="W64" s="732"/>
      <c r="X64" s="732"/>
      <c r="Y64" s="732"/>
      <c r="Z64" s="732"/>
      <c r="AA64" s="732"/>
      <c r="AB64" s="732"/>
      <c r="AC64" s="732"/>
      <c r="AD64" s="732"/>
      <c r="AE64" s="732"/>
      <c r="AF64" s="732"/>
      <c r="AG64" s="732"/>
      <c r="AH64" s="732"/>
      <c r="AI64" s="732"/>
      <c r="AJ64" s="732"/>
      <c r="AK64" s="732"/>
      <c r="AL64" s="732"/>
      <c r="AM64" s="732"/>
      <c r="AN64" s="732"/>
      <c r="AO64" s="732"/>
      <c r="AP64" s="732"/>
      <c r="AQ64" s="732"/>
      <c r="AR64" s="732"/>
      <c r="AS64" s="732"/>
      <c r="AT64" s="732"/>
      <c r="AU64" s="732"/>
      <c r="AV64" s="732"/>
      <c r="AW64" s="733"/>
    </row>
    <row r="65" spans="3:49" s="461" customFormat="1" ht="21.75" customHeight="1" hidden="1" thickBot="1">
      <c r="C65" s="1415"/>
      <c r="D65" s="1416"/>
      <c r="E65" s="1421"/>
      <c r="F65" s="1422"/>
      <c r="G65" s="1422"/>
      <c r="H65" s="1423"/>
      <c r="I65" s="730"/>
      <c r="J65" s="734"/>
      <c r="K65" s="734"/>
      <c r="L65" s="734"/>
      <c r="M65" s="734"/>
      <c r="N65" s="734"/>
      <c r="O65" s="734"/>
      <c r="P65" s="730"/>
      <c r="Q65" s="730"/>
      <c r="R65" s="728"/>
      <c r="S65" s="730"/>
      <c r="T65" s="735"/>
      <c r="U65" s="736"/>
      <c r="V65" s="736"/>
      <c r="W65" s="736"/>
      <c r="X65" s="736"/>
      <c r="Y65" s="736"/>
      <c r="Z65" s="736"/>
      <c r="AA65" s="736"/>
      <c r="AB65" s="736"/>
      <c r="AC65" s="736"/>
      <c r="AD65" s="736"/>
      <c r="AE65" s="736"/>
      <c r="AF65" s="736"/>
      <c r="AG65" s="736"/>
      <c r="AH65" s="736"/>
      <c r="AI65" s="736"/>
      <c r="AJ65" s="736"/>
      <c r="AK65" s="736"/>
      <c r="AL65" s="736"/>
      <c r="AM65" s="736"/>
      <c r="AN65" s="736"/>
      <c r="AO65" s="736"/>
      <c r="AP65" s="736"/>
      <c r="AQ65" s="736"/>
      <c r="AR65" s="736"/>
      <c r="AS65" s="736"/>
      <c r="AT65" s="736"/>
      <c r="AU65" s="736"/>
      <c r="AV65" s="736"/>
      <c r="AW65" s="737"/>
    </row>
    <row r="66" spans="3:49" s="1013" customFormat="1" ht="21.75" customHeight="1" hidden="1" thickBot="1">
      <c r="C66" s="1014"/>
      <c r="D66" s="1032"/>
      <c r="E66" s="1033"/>
      <c r="F66" s="1033"/>
      <c r="G66" s="1033"/>
      <c r="H66" s="1033"/>
      <c r="I66" s="1034"/>
      <c r="J66" s="1035"/>
      <c r="K66" s="1035"/>
      <c r="L66" s="1035"/>
      <c r="M66" s="1035"/>
      <c r="N66" s="1035"/>
      <c r="O66" s="1037"/>
      <c r="P66" s="1036"/>
      <c r="Q66" s="1036"/>
      <c r="R66" s="1036"/>
      <c r="S66" s="1010"/>
      <c r="T66" s="1011"/>
      <c r="U66" s="1011"/>
      <c r="V66" s="1011"/>
      <c r="W66" s="1011"/>
      <c r="X66" s="1011"/>
      <c r="Y66" s="1011"/>
      <c r="Z66" s="1011"/>
      <c r="AA66" s="1011"/>
      <c r="AB66" s="1011"/>
      <c r="AC66" s="1011"/>
      <c r="AD66" s="1011"/>
      <c r="AE66" s="1011"/>
      <c r="AF66" s="1011"/>
      <c r="AG66" s="1011"/>
      <c r="AH66" s="1011"/>
      <c r="AI66" s="1011"/>
      <c r="AJ66" s="1011"/>
      <c r="AK66" s="1011"/>
      <c r="AL66" s="1011"/>
      <c r="AM66" s="1011"/>
      <c r="AN66" s="1011"/>
      <c r="AO66" s="1011"/>
      <c r="AP66" s="1011"/>
      <c r="AQ66" s="1011"/>
      <c r="AR66" s="1011"/>
      <c r="AS66" s="1011"/>
      <c r="AT66" s="1011"/>
      <c r="AU66" s="1011"/>
      <c r="AV66" s="1011"/>
      <c r="AW66" s="1012"/>
    </row>
    <row r="67" spans="1:229" ht="30.75">
      <c r="A67" s="789">
        <v>1</v>
      </c>
      <c r="B67" s="789"/>
      <c r="C67" s="1087" t="s">
        <v>223</v>
      </c>
      <c r="D67" s="848" t="s">
        <v>58</v>
      </c>
      <c r="E67" s="760">
        <v>1</v>
      </c>
      <c r="F67" s="765"/>
      <c r="G67" s="765"/>
      <c r="H67" s="849"/>
      <c r="I67" s="850">
        <v>3</v>
      </c>
      <c r="J67" s="851">
        <v>90</v>
      </c>
      <c r="K67" s="852">
        <v>30</v>
      </c>
      <c r="L67" s="852">
        <v>20</v>
      </c>
      <c r="M67" s="852"/>
      <c r="N67" s="852">
        <v>10</v>
      </c>
      <c r="O67" s="853">
        <v>60</v>
      </c>
      <c r="P67" s="1038">
        <v>2</v>
      </c>
      <c r="Q67" s="855"/>
      <c r="R67" s="855"/>
      <c r="S67" s="856"/>
      <c r="T67" s="587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</row>
    <row r="68" spans="1:229" ht="31.5" thickBot="1">
      <c r="A68" s="789">
        <v>2</v>
      </c>
      <c r="B68" s="789"/>
      <c r="C68" s="1088" t="s">
        <v>226</v>
      </c>
      <c r="D68" s="1086" t="s">
        <v>33</v>
      </c>
      <c r="E68" s="643"/>
      <c r="F68" s="631">
        <v>1</v>
      </c>
      <c r="G68" s="631"/>
      <c r="H68" s="633"/>
      <c r="I68" s="796">
        <v>1.5</v>
      </c>
      <c r="J68" s="797">
        <v>45</v>
      </c>
      <c r="K68" s="798">
        <v>30</v>
      </c>
      <c r="L68" s="799"/>
      <c r="M68" s="799"/>
      <c r="N68" s="799">
        <v>30</v>
      </c>
      <c r="O68" s="697">
        <v>15</v>
      </c>
      <c r="P68" s="1039">
        <v>2</v>
      </c>
      <c r="Q68" s="644"/>
      <c r="R68" s="633"/>
      <c r="S68" s="592"/>
      <c r="T68" s="584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</row>
    <row r="69" spans="1:229" ht="30.75">
      <c r="A69" s="789">
        <v>3</v>
      </c>
      <c r="B69" s="789"/>
      <c r="C69" s="1087" t="s">
        <v>240</v>
      </c>
      <c r="D69" s="815" t="s">
        <v>238</v>
      </c>
      <c r="E69" s="715"/>
      <c r="F69" s="716">
        <v>1</v>
      </c>
      <c r="G69" s="716"/>
      <c r="H69" s="656"/>
      <c r="I69" s="816">
        <v>4</v>
      </c>
      <c r="J69" s="817">
        <v>120</v>
      </c>
      <c r="K69" s="818">
        <v>45</v>
      </c>
      <c r="L69" s="819">
        <v>30</v>
      </c>
      <c r="M69" s="819"/>
      <c r="N69" s="819">
        <v>15</v>
      </c>
      <c r="O69" s="820">
        <v>75</v>
      </c>
      <c r="P69" s="1040">
        <v>3</v>
      </c>
      <c r="Q69" s="822"/>
      <c r="R69" s="823"/>
      <c r="S69" s="760"/>
      <c r="T69" s="587"/>
      <c r="U69" s="628">
        <v>0.375</v>
      </c>
      <c r="V69" s="6"/>
      <c r="W69" s="6" t="s">
        <v>304</v>
      </c>
      <c r="X69" s="6"/>
      <c r="Y69" s="6"/>
      <c r="Z69" s="6" t="s">
        <v>307</v>
      </c>
      <c r="AA69" s="6" t="s">
        <v>301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</row>
    <row r="70" spans="1:229" ht="30.75">
      <c r="A70" s="789">
        <v>4</v>
      </c>
      <c r="B70" s="789"/>
      <c r="C70" s="1088" t="s">
        <v>243</v>
      </c>
      <c r="D70" s="791" t="s">
        <v>259</v>
      </c>
      <c r="E70" s="1071"/>
      <c r="F70" s="772">
        <v>1</v>
      </c>
      <c r="G70" s="595"/>
      <c r="H70" s="828"/>
      <c r="I70" s="759">
        <v>3</v>
      </c>
      <c r="J70" s="766">
        <v>90</v>
      </c>
      <c r="K70" s="826">
        <v>30</v>
      </c>
      <c r="L70" s="595">
        <v>15</v>
      </c>
      <c r="M70" s="595"/>
      <c r="N70" s="595">
        <v>15</v>
      </c>
      <c r="O70" s="771">
        <v>60</v>
      </c>
      <c r="P70" s="1041">
        <v>2</v>
      </c>
      <c r="Q70" s="591"/>
      <c r="R70" s="593"/>
      <c r="S70" s="652"/>
      <c r="T70" s="584"/>
      <c r="U70" s="628">
        <v>0.3333333333333333</v>
      </c>
      <c r="V70" s="625"/>
      <c r="W70" s="625"/>
      <c r="X70" s="625"/>
      <c r="Y70" s="625"/>
      <c r="Z70" s="625"/>
      <c r="AA70" s="625"/>
      <c r="AB70" s="625"/>
      <c r="AC70" s="625"/>
      <c r="AD70" s="625"/>
      <c r="AE70" s="625"/>
      <c r="AF70" s="625"/>
      <c r="AG70" s="625"/>
      <c r="AH70" s="625"/>
      <c r="AI70" s="625"/>
      <c r="AJ70" s="625"/>
      <c r="AK70" s="625"/>
      <c r="AL70" s="625"/>
      <c r="AM70" s="625"/>
      <c r="AN70" s="625"/>
      <c r="AO70" s="625"/>
      <c r="AP70" s="625"/>
      <c r="AQ70" s="625"/>
      <c r="AR70" s="625"/>
      <c r="AS70" s="625"/>
      <c r="AT70" s="625"/>
      <c r="AU70" s="625"/>
      <c r="AV70" s="625"/>
      <c r="AW70" s="625"/>
      <c r="AX70" s="625"/>
      <c r="AY70" s="625"/>
      <c r="AZ70" s="625"/>
      <c r="BA70" s="625"/>
      <c r="BB70" s="625"/>
      <c r="BC70" s="625"/>
      <c r="BD70" s="625"/>
      <c r="BE70" s="625"/>
      <c r="BF70" s="625"/>
      <c r="BG70" s="625"/>
      <c r="BH70" s="625"/>
      <c r="BI70" s="625"/>
      <c r="BJ70" s="625"/>
      <c r="BK70" s="625"/>
      <c r="BL70" s="625"/>
      <c r="BM70" s="625"/>
      <c r="BN70" s="625"/>
      <c r="BO70" s="625"/>
      <c r="BP70" s="625"/>
      <c r="BQ70" s="625"/>
      <c r="BR70" s="625"/>
      <c r="BS70" s="625"/>
      <c r="BT70" s="625"/>
      <c r="BU70" s="625"/>
      <c r="BV70" s="625"/>
      <c r="BW70" s="625"/>
      <c r="BX70" s="625"/>
      <c r="BY70" s="625"/>
      <c r="BZ70" s="625"/>
      <c r="CA70" s="625"/>
      <c r="CB70" s="625"/>
      <c r="CC70" s="625"/>
      <c r="CD70" s="625"/>
      <c r="CE70" s="625"/>
      <c r="CF70" s="625"/>
      <c r="CG70" s="625"/>
      <c r="CH70" s="625"/>
      <c r="CI70" s="625"/>
      <c r="CJ70" s="625"/>
      <c r="CK70" s="625"/>
      <c r="CL70" s="625"/>
      <c r="CM70" s="625"/>
      <c r="CN70" s="625"/>
      <c r="CO70" s="625"/>
      <c r="CP70" s="625"/>
      <c r="CQ70" s="625"/>
      <c r="CR70" s="625"/>
      <c r="CS70" s="625"/>
      <c r="CT70" s="625"/>
      <c r="CU70" s="625"/>
      <c r="CV70" s="625"/>
      <c r="CW70" s="625"/>
      <c r="CX70" s="625"/>
      <c r="CY70" s="625"/>
      <c r="CZ70" s="625"/>
      <c r="DA70" s="625"/>
      <c r="DB70" s="625"/>
      <c r="DC70" s="625"/>
      <c r="DD70" s="625"/>
      <c r="DE70" s="625"/>
      <c r="DF70" s="625"/>
      <c r="DG70" s="625"/>
      <c r="DH70" s="625"/>
      <c r="DI70" s="625"/>
      <c r="DJ70" s="625"/>
      <c r="DK70" s="625"/>
      <c r="DL70" s="625"/>
      <c r="DM70" s="625"/>
      <c r="DN70" s="625"/>
      <c r="DO70" s="625"/>
      <c r="DP70" s="625"/>
      <c r="DQ70" s="625"/>
      <c r="DR70" s="625"/>
      <c r="DS70" s="625"/>
      <c r="DT70" s="625"/>
      <c r="DU70" s="625"/>
      <c r="DV70" s="625"/>
      <c r="DW70" s="625"/>
      <c r="DX70" s="625"/>
      <c r="DY70" s="625"/>
      <c r="DZ70" s="625"/>
      <c r="EA70" s="625"/>
      <c r="EB70" s="625"/>
      <c r="EC70" s="625"/>
      <c r="ED70" s="625"/>
      <c r="EE70" s="625"/>
      <c r="EF70" s="625"/>
      <c r="EG70" s="625"/>
      <c r="EH70" s="625"/>
      <c r="EI70" s="625"/>
      <c r="EJ70" s="625"/>
      <c r="EK70" s="625"/>
      <c r="EL70" s="625"/>
      <c r="EM70" s="625"/>
      <c r="EN70" s="625"/>
      <c r="EO70" s="625"/>
      <c r="EP70" s="625"/>
      <c r="EQ70" s="625"/>
      <c r="ER70" s="625"/>
      <c r="ES70" s="625"/>
      <c r="ET70" s="625"/>
      <c r="EU70" s="625"/>
      <c r="EV70" s="625"/>
      <c r="EW70" s="625"/>
      <c r="EX70" s="625"/>
      <c r="EY70" s="625"/>
      <c r="EZ70" s="625"/>
      <c r="FA70" s="625"/>
      <c r="FB70" s="625"/>
      <c r="FC70" s="625"/>
      <c r="FD70" s="625"/>
      <c r="FE70" s="625"/>
      <c r="FF70" s="625"/>
      <c r="FG70" s="625"/>
      <c r="FH70" s="625"/>
      <c r="FI70" s="625"/>
      <c r="FJ70" s="625"/>
      <c r="FK70" s="625"/>
      <c r="FL70" s="625"/>
      <c r="FM70" s="625"/>
      <c r="FN70" s="625"/>
      <c r="FO70" s="625"/>
      <c r="FP70" s="625"/>
      <c r="FQ70" s="625"/>
      <c r="FR70" s="625"/>
      <c r="FS70" s="625"/>
      <c r="FT70" s="625"/>
      <c r="FU70" s="625"/>
      <c r="FV70" s="625"/>
      <c r="FW70" s="625"/>
      <c r="FX70" s="625"/>
      <c r="FY70" s="625"/>
      <c r="FZ70" s="625"/>
      <c r="GA70" s="625"/>
      <c r="GB70" s="625"/>
      <c r="GC70" s="625"/>
      <c r="GD70" s="625"/>
      <c r="GE70" s="625"/>
      <c r="GF70" s="625"/>
      <c r="GG70" s="625"/>
      <c r="GH70" s="625"/>
      <c r="GI70" s="625"/>
      <c r="GJ70" s="625"/>
      <c r="GK70" s="625"/>
      <c r="GL70" s="625"/>
      <c r="GM70" s="625"/>
      <c r="GN70" s="625"/>
      <c r="GO70" s="625"/>
      <c r="GP70" s="625"/>
      <c r="GQ70" s="625"/>
      <c r="GR70" s="625"/>
      <c r="GS70" s="625"/>
      <c r="GT70" s="625"/>
      <c r="GU70" s="625"/>
      <c r="GV70" s="625"/>
      <c r="GW70" s="625"/>
      <c r="GX70" s="625"/>
      <c r="GY70" s="625"/>
      <c r="GZ70" s="625"/>
      <c r="HA70" s="625"/>
      <c r="HB70" s="625"/>
      <c r="HC70" s="625"/>
      <c r="HD70" s="625"/>
      <c r="HE70" s="625"/>
      <c r="HF70" s="625"/>
      <c r="HG70" s="625"/>
      <c r="HH70" s="625"/>
      <c r="HI70" s="625"/>
      <c r="HJ70" s="625"/>
      <c r="HK70" s="625"/>
      <c r="HL70" s="625"/>
      <c r="HM70" s="625"/>
      <c r="HN70" s="625"/>
      <c r="HO70" s="625"/>
      <c r="HP70" s="625"/>
      <c r="HQ70" s="625"/>
      <c r="HR70" s="625"/>
      <c r="HS70" s="625"/>
      <c r="HT70" s="625"/>
      <c r="HU70" s="625"/>
    </row>
    <row r="71" spans="1:229" ht="15">
      <c r="A71" s="789">
        <v>5</v>
      </c>
      <c r="B71" s="789"/>
      <c r="C71" s="1089" t="s">
        <v>273</v>
      </c>
      <c r="D71" s="779" t="s">
        <v>295</v>
      </c>
      <c r="E71" s="793">
        <v>1</v>
      </c>
      <c r="F71" s="717"/>
      <c r="G71" s="793"/>
      <c r="H71" s="794"/>
      <c r="I71" s="1022">
        <v>4.5</v>
      </c>
      <c r="J71" s="1016">
        <v>135</v>
      </c>
      <c r="K71" s="1023">
        <v>45</v>
      </c>
      <c r="L71" s="1018">
        <v>30</v>
      </c>
      <c r="M71" s="1019"/>
      <c r="N71" s="1018">
        <v>15</v>
      </c>
      <c r="O71" s="1020">
        <v>90</v>
      </c>
      <c r="P71" s="1042">
        <v>3</v>
      </c>
      <c r="Q71" s="834"/>
      <c r="R71" s="835"/>
      <c r="S71" s="838"/>
      <c r="T71" s="589"/>
      <c r="U71" s="628">
        <v>0.3333333333333333</v>
      </c>
      <c r="V71" s="625"/>
      <c r="W71" s="625" t="s">
        <v>304</v>
      </c>
      <c r="X71" s="625"/>
      <c r="Y71" s="625"/>
      <c r="Z71" s="625"/>
      <c r="AA71" s="625"/>
      <c r="AB71" s="625"/>
      <c r="AC71" s="625"/>
      <c r="AD71" s="625"/>
      <c r="AE71" s="625"/>
      <c r="AF71" s="625"/>
      <c r="AG71" s="625"/>
      <c r="AH71" s="625"/>
      <c r="AI71" s="625"/>
      <c r="AJ71" s="625"/>
      <c r="AK71" s="625"/>
      <c r="AL71" s="625"/>
      <c r="AM71" s="625"/>
      <c r="AN71" s="625"/>
      <c r="AO71" s="625"/>
      <c r="AP71" s="625"/>
      <c r="AQ71" s="625"/>
      <c r="AR71" s="625"/>
      <c r="AS71" s="625"/>
      <c r="AT71" s="625"/>
      <c r="AU71" s="625"/>
      <c r="AV71" s="625"/>
      <c r="AW71" s="625"/>
      <c r="AX71" s="625"/>
      <c r="AY71" s="625"/>
      <c r="AZ71" s="625"/>
      <c r="BA71" s="625"/>
      <c r="BB71" s="625"/>
      <c r="BC71" s="625"/>
      <c r="BD71" s="625"/>
      <c r="BE71" s="625"/>
      <c r="BF71" s="625"/>
      <c r="BG71" s="625"/>
      <c r="BH71" s="625"/>
      <c r="BI71" s="625"/>
      <c r="BJ71" s="625"/>
      <c r="BK71" s="625"/>
      <c r="BL71" s="625"/>
      <c r="BM71" s="625"/>
      <c r="BN71" s="625"/>
      <c r="BO71" s="625"/>
      <c r="BP71" s="625"/>
      <c r="BQ71" s="625"/>
      <c r="BR71" s="625"/>
      <c r="BS71" s="625"/>
      <c r="BT71" s="625"/>
      <c r="BU71" s="625"/>
      <c r="BV71" s="625"/>
      <c r="BW71" s="625"/>
      <c r="BX71" s="625"/>
      <c r="BY71" s="625"/>
      <c r="BZ71" s="625"/>
      <c r="CA71" s="625"/>
      <c r="CB71" s="625"/>
      <c r="CC71" s="625"/>
      <c r="CD71" s="625"/>
      <c r="CE71" s="625"/>
      <c r="CF71" s="625"/>
      <c r="CG71" s="625"/>
      <c r="CH71" s="625"/>
      <c r="CI71" s="625"/>
      <c r="CJ71" s="625"/>
      <c r="CK71" s="625"/>
      <c r="CL71" s="625"/>
      <c r="CM71" s="625"/>
      <c r="CN71" s="625"/>
      <c r="CO71" s="625"/>
      <c r="CP71" s="625"/>
      <c r="CQ71" s="625"/>
      <c r="CR71" s="625"/>
      <c r="CS71" s="625"/>
      <c r="CT71" s="625"/>
      <c r="CU71" s="625"/>
      <c r="CV71" s="625"/>
      <c r="CW71" s="625"/>
      <c r="CX71" s="625"/>
      <c r="CY71" s="625"/>
      <c r="CZ71" s="625"/>
      <c r="DA71" s="625"/>
      <c r="DB71" s="625"/>
      <c r="DC71" s="625"/>
      <c r="DD71" s="625"/>
      <c r="DE71" s="625"/>
      <c r="DF71" s="625"/>
      <c r="DG71" s="625"/>
      <c r="DH71" s="625"/>
      <c r="DI71" s="625"/>
      <c r="DJ71" s="625"/>
      <c r="DK71" s="625"/>
      <c r="DL71" s="625"/>
      <c r="DM71" s="625"/>
      <c r="DN71" s="625"/>
      <c r="DO71" s="625"/>
      <c r="DP71" s="625"/>
      <c r="DQ71" s="625"/>
      <c r="DR71" s="625"/>
      <c r="DS71" s="625"/>
      <c r="DT71" s="625"/>
      <c r="DU71" s="625"/>
      <c r="DV71" s="625"/>
      <c r="DW71" s="625"/>
      <c r="DX71" s="625"/>
      <c r="DY71" s="625"/>
      <c r="DZ71" s="625"/>
      <c r="EA71" s="625"/>
      <c r="EB71" s="625"/>
      <c r="EC71" s="625"/>
      <c r="ED71" s="625"/>
      <c r="EE71" s="625"/>
      <c r="EF71" s="625"/>
      <c r="EG71" s="625"/>
      <c r="EH71" s="625"/>
      <c r="EI71" s="625"/>
      <c r="EJ71" s="625"/>
      <c r="EK71" s="625"/>
      <c r="EL71" s="625"/>
      <c r="EM71" s="625"/>
      <c r="EN71" s="625"/>
      <c r="EO71" s="625"/>
      <c r="EP71" s="625"/>
      <c r="EQ71" s="625"/>
      <c r="ER71" s="625"/>
      <c r="ES71" s="625"/>
      <c r="ET71" s="625"/>
      <c r="EU71" s="625"/>
      <c r="EV71" s="625"/>
      <c r="EW71" s="625"/>
      <c r="EX71" s="625"/>
      <c r="EY71" s="625"/>
      <c r="EZ71" s="625"/>
      <c r="FA71" s="625"/>
      <c r="FB71" s="625"/>
      <c r="FC71" s="625"/>
      <c r="FD71" s="625"/>
      <c r="FE71" s="625"/>
      <c r="FF71" s="625"/>
      <c r="FG71" s="625"/>
      <c r="FH71" s="625"/>
      <c r="FI71" s="625"/>
      <c r="FJ71" s="625"/>
      <c r="FK71" s="625"/>
      <c r="FL71" s="625"/>
      <c r="FM71" s="625"/>
      <c r="FN71" s="625"/>
      <c r="FO71" s="625"/>
      <c r="FP71" s="625"/>
      <c r="FQ71" s="625"/>
      <c r="FR71" s="625"/>
      <c r="FS71" s="625"/>
      <c r="FT71" s="625"/>
      <c r="FU71" s="625"/>
      <c r="FV71" s="625"/>
      <c r="FW71" s="625"/>
      <c r="FX71" s="625"/>
      <c r="FY71" s="625"/>
      <c r="FZ71" s="625"/>
      <c r="GA71" s="625"/>
      <c r="GB71" s="625"/>
      <c r="GC71" s="625"/>
      <c r="GD71" s="625"/>
      <c r="GE71" s="625"/>
      <c r="GF71" s="625"/>
      <c r="GG71" s="625"/>
      <c r="GH71" s="625"/>
      <c r="GI71" s="625"/>
      <c r="GJ71" s="625"/>
      <c r="GK71" s="625"/>
      <c r="GL71" s="625"/>
      <c r="GM71" s="625"/>
      <c r="GN71" s="625"/>
      <c r="GO71" s="625"/>
      <c r="GP71" s="625"/>
      <c r="GQ71" s="625"/>
      <c r="GR71" s="625"/>
      <c r="GS71" s="625"/>
      <c r="GT71" s="625"/>
      <c r="GU71" s="625"/>
      <c r="GV71" s="625"/>
      <c r="GW71" s="625"/>
      <c r="GX71" s="625"/>
      <c r="GY71" s="625"/>
      <c r="GZ71" s="625"/>
      <c r="HA71" s="625"/>
      <c r="HB71" s="625"/>
      <c r="HC71" s="625"/>
      <c r="HD71" s="625"/>
      <c r="HE71" s="625"/>
      <c r="HF71" s="625"/>
      <c r="HG71" s="625"/>
      <c r="HH71" s="625"/>
      <c r="HI71" s="625"/>
      <c r="HJ71" s="625"/>
      <c r="HK71" s="625"/>
      <c r="HL71" s="625"/>
      <c r="HM71" s="625"/>
      <c r="HN71" s="625"/>
      <c r="HO71" s="625"/>
      <c r="HP71" s="625"/>
      <c r="HQ71" s="625"/>
      <c r="HR71" s="625"/>
      <c r="HS71" s="625"/>
      <c r="HT71" s="625"/>
      <c r="HU71" s="625"/>
    </row>
    <row r="72" spans="1:229" ht="31.5" thickBot="1">
      <c r="A72" s="789">
        <v>6</v>
      </c>
      <c r="B72" s="789"/>
      <c r="C72" s="1090" t="s">
        <v>284</v>
      </c>
      <c r="D72" s="839" t="s">
        <v>265</v>
      </c>
      <c r="E72" s="840">
        <v>1</v>
      </c>
      <c r="F72" s="841"/>
      <c r="G72" s="842"/>
      <c r="H72" s="843"/>
      <c r="I72" s="1024">
        <v>4.5</v>
      </c>
      <c r="J72" s="1025">
        <v>135</v>
      </c>
      <c r="K72" s="1026">
        <v>45</v>
      </c>
      <c r="L72" s="1027">
        <v>30</v>
      </c>
      <c r="M72" s="1028"/>
      <c r="N72" s="1027">
        <v>15</v>
      </c>
      <c r="O72" s="1029">
        <v>90</v>
      </c>
      <c r="P72" s="1043">
        <v>3</v>
      </c>
      <c r="Q72" s="844"/>
      <c r="R72" s="845"/>
      <c r="S72" s="846"/>
      <c r="T72" s="667"/>
      <c r="U72" s="628">
        <v>0.3333333333333333</v>
      </c>
      <c r="V72" s="625"/>
      <c r="W72" s="625" t="s">
        <v>304</v>
      </c>
      <c r="X72" s="625"/>
      <c r="Y72" s="625"/>
      <c r="Z72" s="625"/>
      <c r="AA72" s="625"/>
      <c r="AB72" s="625"/>
      <c r="AC72" s="625"/>
      <c r="AD72" s="625"/>
      <c r="AE72" s="625"/>
      <c r="AF72" s="625"/>
      <c r="AG72" s="625"/>
      <c r="AH72" s="625"/>
      <c r="AI72" s="625"/>
      <c r="AJ72" s="625"/>
      <c r="AK72" s="625"/>
      <c r="AL72" s="625"/>
      <c r="AM72" s="625"/>
      <c r="AN72" s="625"/>
      <c r="AO72" s="625"/>
      <c r="AP72" s="625"/>
      <c r="AQ72" s="625"/>
      <c r="AR72" s="625"/>
      <c r="AS72" s="625"/>
      <c r="AT72" s="625"/>
      <c r="AU72" s="625"/>
      <c r="AV72" s="625"/>
      <c r="AW72" s="625"/>
      <c r="AX72" s="625"/>
      <c r="AY72" s="625"/>
      <c r="AZ72" s="625"/>
      <c r="BA72" s="625"/>
      <c r="BB72" s="625"/>
      <c r="BC72" s="625"/>
      <c r="BD72" s="625"/>
      <c r="BE72" s="625"/>
      <c r="BF72" s="625"/>
      <c r="BG72" s="625"/>
      <c r="BH72" s="625"/>
      <c r="BI72" s="625"/>
      <c r="BJ72" s="625"/>
      <c r="BK72" s="625"/>
      <c r="BL72" s="625"/>
      <c r="BM72" s="625"/>
      <c r="BN72" s="625"/>
      <c r="BO72" s="625"/>
      <c r="BP72" s="625"/>
      <c r="BQ72" s="625"/>
      <c r="BR72" s="625"/>
      <c r="BS72" s="625"/>
      <c r="BT72" s="625"/>
      <c r="BU72" s="625"/>
      <c r="BV72" s="625"/>
      <c r="BW72" s="625"/>
      <c r="BX72" s="625"/>
      <c r="BY72" s="625"/>
      <c r="BZ72" s="625"/>
      <c r="CA72" s="625"/>
      <c r="CB72" s="625"/>
      <c r="CC72" s="625"/>
      <c r="CD72" s="625"/>
      <c r="CE72" s="625"/>
      <c r="CF72" s="625"/>
      <c r="CG72" s="625"/>
      <c r="CH72" s="625"/>
      <c r="CI72" s="625"/>
      <c r="CJ72" s="625"/>
      <c r="CK72" s="625"/>
      <c r="CL72" s="625"/>
      <c r="CM72" s="625"/>
      <c r="CN72" s="625"/>
      <c r="CO72" s="625"/>
      <c r="CP72" s="625"/>
      <c r="CQ72" s="625"/>
      <c r="CR72" s="625"/>
      <c r="CS72" s="625"/>
      <c r="CT72" s="625"/>
      <c r="CU72" s="625"/>
      <c r="CV72" s="625"/>
      <c r="CW72" s="625"/>
      <c r="CX72" s="625"/>
      <c r="CY72" s="625"/>
      <c r="CZ72" s="625"/>
      <c r="DA72" s="625"/>
      <c r="DB72" s="625"/>
      <c r="DC72" s="625"/>
      <c r="DD72" s="625"/>
      <c r="DE72" s="625"/>
      <c r="DF72" s="625"/>
      <c r="DG72" s="625"/>
      <c r="DH72" s="625"/>
      <c r="DI72" s="625"/>
      <c r="DJ72" s="625"/>
      <c r="DK72" s="625"/>
      <c r="DL72" s="625"/>
      <c r="DM72" s="625"/>
      <c r="DN72" s="625"/>
      <c r="DO72" s="625"/>
      <c r="DP72" s="625"/>
      <c r="DQ72" s="625"/>
      <c r="DR72" s="625"/>
      <c r="DS72" s="625"/>
      <c r="DT72" s="625"/>
      <c r="DU72" s="625"/>
      <c r="DV72" s="625"/>
      <c r="DW72" s="625"/>
      <c r="DX72" s="625"/>
      <c r="DY72" s="625"/>
      <c r="DZ72" s="625"/>
      <c r="EA72" s="625"/>
      <c r="EB72" s="625"/>
      <c r="EC72" s="625"/>
      <c r="ED72" s="625"/>
      <c r="EE72" s="625"/>
      <c r="EF72" s="625"/>
      <c r="EG72" s="625"/>
      <c r="EH72" s="625"/>
      <c r="EI72" s="625"/>
      <c r="EJ72" s="625"/>
      <c r="EK72" s="625"/>
      <c r="EL72" s="625"/>
      <c r="EM72" s="625"/>
      <c r="EN72" s="625"/>
      <c r="EO72" s="625"/>
      <c r="EP72" s="625"/>
      <c r="EQ72" s="625"/>
      <c r="ER72" s="625"/>
      <c r="ES72" s="625"/>
      <c r="ET72" s="625"/>
      <c r="EU72" s="625"/>
      <c r="EV72" s="625"/>
      <c r="EW72" s="625"/>
      <c r="EX72" s="625"/>
      <c r="EY72" s="625"/>
      <c r="EZ72" s="625"/>
      <c r="FA72" s="625"/>
      <c r="FB72" s="625"/>
      <c r="FC72" s="625"/>
      <c r="FD72" s="625"/>
      <c r="FE72" s="625"/>
      <c r="FF72" s="625"/>
      <c r="FG72" s="625"/>
      <c r="FH72" s="625"/>
      <c r="FI72" s="625"/>
      <c r="FJ72" s="625"/>
      <c r="FK72" s="625"/>
      <c r="FL72" s="625"/>
      <c r="FM72" s="625"/>
      <c r="FN72" s="625"/>
      <c r="FO72" s="625"/>
      <c r="FP72" s="625"/>
      <c r="FQ72" s="625"/>
      <c r="FR72" s="625"/>
      <c r="FS72" s="625"/>
      <c r="FT72" s="625"/>
      <c r="FU72" s="625"/>
      <c r="FV72" s="625"/>
      <c r="FW72" s="625"/>
      <c r="FX72" s="625"/>
      <c r="FY72" s="625"/>
      <c r="FZ72" s="625"/>
      <c r="GA72" s="625"/>
      <c r="GB72" s="625"/>
      <c r="GC72" s="625"/>
      <c r="GD72" s="625"/>
      <c r="GE72" s="625"/>
      <c r="GF72" s="625"/>
      <c r="GG72" s="625"/>
      <c r="GH72" s="625"/>
      <c r="GI72" s="625"/>
      <c r="GJ72" s="625"/>
      <c r="GK72" s="625"/>
      <c r="GL72" s="625"/>
      <c r="GM72" s="625"/>
      <c r="GN72" s="625"/>
      <c r="GO72" s="625"/>
      <c r="GP72" s="625"/>
      <c r="GQ72" s="625"/>
      <c r="GR72" s="625"/>
      <c r="GS72" s="625"/>
      <c r="GT72" s="625"/>
      <c r="GU72" s="625"/>
      <c r="GV72" s="625"/>
      <c r="GW72" s="625"/>
      <c r="GX72" s="625"/>
      <c r="GY72" s="625"/>
      <c r="GZ72" s="625"/>
      <c r="HA72" s="625"/>
      <c r="HB72" s="625"/>
      <c r="HC72" s="625"/>
      <c r="HD72" s="625"/>
      <c r="HE72" s="625"/>
      <c r="HF72" s="625"/>
      <c r="HG72" s="625"/>
      <c r="HH72" s="625"/>
      <c r="HI72" s="625"/>
      <c r="HJ72" s="625"/>
      <c r="HK72" s="625"/>
      <c r="HL72" s="625"/>
      <c r="HM72" s="625"/>
      <c r="HN72" s="625"/>
      <c r="HO72" s="625"/>
      <c r="HP72" s="625"/>
      <c r="HQ72" s="625"/>
      <c r="HR72" s="625"/>
      <c r="HS72" s="625"/>
      <c r="HT72" s="625"/>
      <c r="HU72" s="625"/>
    </row>
    <row r="73" spans="1:229" ht="62.25">
      <c r="A73" s="789">
        <v>7</v>
      </c>
      <c r="B73" s="789"/>
      <c r="C73" s="1091" t="s">
        <v>280</v>
      </c>
      <c r="D73" s="752" t="s">
        <v>327</v>
      </c>
      <c r="E73" s="790"/>
      <c r="F73" s="684"/>
      <c r="G73" s="684"/>
      <c r="H73" s="685"/>
      <c r="I73" s="686">
        <v>2.5</v>
      </c>
      <c r="J73" s="687">
        <v>75</v>
      </c>
      <c r="K73" s="688">
        <v>30</v>
      </c>
      <c r="L73" s="688">
        <v>15</v>
      </c>
      <c r="M73" s="688">
        <v>15</v>
      </c>
      <c r="N73" s="688"/>
      <c r="O73" s="689">
        <v>45</v>
      </c>
      <c r="P73" s="1044">
        <v>2</v>
      </c>
      <c r="Q73" s="690"/>
      <c r="R73" s="691"/>
      <c r="S73" s="687"/>
      <c r="T73" s="694"/>
      <c r="U73" s="695">
        <v>0.4</v>
      </c>
      <c r="V73" s="696"/>
      <c r="W73" s="696"/>
      <c r="X73" s="696"/>
      <c r="Y73" s="1008">
        <v>22.5</v>
      </c>
      <c r="Z73" s="696"/>
      <c r="AA73" s="696"/>
      <c r="AB73" s="696"/>
      <c r="AC73" s="696"/>
      <c r="AD73" s="696"/>
      <c r="AE73" s="696"/>
      <c r="AF73" s="696"/>
      <c r="AG73" s="696"/>
      <c r="AH73" s="696"/>
      <c r="AI73" s="696"/>
      <c r="AJ73" s="696"/>
      <c r="AK73" s="696"/>
      <c r="AL73" s="696"/>
      <c r="AM73" s="696"/>
      <c r="AN73" s="696"/>
      <c r="AO73" s="696"/>
      <c r="AP73" s="696"/>
      <c r="AQ73" s="696"/>
      <c r="AR73" s="696"/>
      <c r="AS73" s="696"/>
      <c r="AT73" s="696"/>
      <c r="AU73" s="696"/>
      <c r="AV73" s="696"/>
      <c r="AW73" s="696"/>
      <c r="AX73" s="696"/>
      <c r="AY73" s="696"/>
      <c r="AZ73" s="696"/>
      <c r="BA73" s="696"/>
      <c r="BB73" s="696"/>
      <c r="BC73" s="696"/>
      <c r="BD73" s="696"/>
      <c r="BE73" s="696"/>
      <c r="BF73" s="696"/>
      <c r="BG73" s="696"/>
      <c r="BH73" s="696"/>
      <c r="BI73" s="696"/>
      <c r="BJ73" s="696"/>
      <c r="BK73" s="696"/>
      <c r="BL73" s="696"/>
      <c r="BM73" s="696"/>
      <c r="BN73" s="696"/>
      <c r="BO73" s="696"/>
      <c r="BP73" s="696"/>
      <c r="BQ73" s="696"/>
      <c r="BR73" s="696"/>
      <c r="BS73" s="696"/>
      <c r="BT73" s="696"/>
      <c r="BU73" s="696"/>
      <c r="BV73" s="696"/>
      <c r="BW73" s="696"/>
      <c r="BX73" s="696"/>
      <c r="BY73" s="696"/>
      <c r="BZ73" s="696"/>
      <c r="CA73" s="696"/>
      <c r="CB73" s="696"/>
      <c r="CC73" s="696"/>
      <c r="CD73" s="696"/>
      <c r="CE73" s="696"/>
      <c r="CF73" s="696"/>
      <c r="CG73" s="696"/>
      <c r="CH73" s="696"/>
      <c r="CI73" s="696"/>
      <c r="CJ73" s="696"/>
      <c r="CK73" s="696"/>
      <c r="CL73" s="696"/>
      <c r="CM73" s="696"/>
      <c r="CN73" s="696"/>
      <c r="CO73" s="696"/>
      <c r="CP73" s="696"/>
      <c r="CQ73" s="696"/>
      <c r="CR73" s="696"/>
      <c r="CS73" s="696"/>
      <c r="CT73" s="696"/>
      <c r="CU73" s="696"/>
      <c r="CV73" s="696"/>
      <c r="CW73" s="696"/>
      <c r="CX73" s="696"/>
      <c r="CY73" s="696"/>
      <c r="CZ73" s="696"/>
      <c r="DA73" s="696"/>
      <c r="DB73" s="696"/>
      <c r="DC73" s="696"/>
      <c r="DD73" s="696"/>
      <c r="DE73" s="696"/>
      <c r="DF73" s="696"/>
      <c r="DG73" s="696"/>
      <c r="DH73" s="696"/>
      <c r="DI73" s="696"/>
      <c r="DJ73" s="696"/>
      <c r="DK73" s="696"/>
      <c r="DL73" s="696"/>
      <c r="DM73" s="696"/>
      <c r="DN73" s="696"/>
      <c r="DO73" s="696"/>
      <c r="DP73" s="696"/>
      <c r="DQ73" s="696"/>
      <c r="DR73" s="696"/>
      <c r="DS73" s="696"/>
      <c r="DT73" s="696"/>
      <c r="DU73" s="696"/>
      <c r="DV73" s="696"/>
      <c r="DW73" s="696"/>
      <c r="DX73" s="696"/>
      <c r="DY73" s="696"/>
      <c r="DZ73" s="696"/>
      <c r="EA73" s="696"/>
      <c r="EB73" s="696"/>
      <c r="EC73" s="696"/>
      <c r="ED73" s="696"/>
      <c r="EE73" s="696"/>
      <c r="EF73" s="696"/>
      <c r="EG73" s="696"/>
      <c r="EH73" s="696"/>
      <c r="EI73" s="696"/>
      <c r="EJ73" s="696"/>
      <c r="EK73" s="696"/>
      <c r="EL73" s="696"/>
      <c r="EM73" s="696"/>
      <c r="EN73" s="696"/>
      <c r="EO73" s="696"/>
      <c r="EP73" s="696"/>
      <c r="EQ73" s="696"/>
      <c r="ER73" s="696"/>
      <c r="ES73" s="696"/>
      <c r="ET73" s="696"/>
      <c r="EU73" s="696"/>
      <c r="EV73" s="696"/>
      <c r="EW73" s="696"/>
      <c r="EX73" s="696"/>
      <c r="EY73" s="696"/>
      <c r="EZ73" s="696"/>
      <c r="FA73" s="696"/>
      <c r="FB73" s="696"/>
      <c r="FC73" s="696"/>
      <c r="FD73" s="696"/>
      <c r="FE73" s="696"/>
      <c r="FF73" s="696"/>
      <c r="FG73" s="696"/>
      <c r="FH73" s="696"/>
      <c r="FI73" s="696"/>
      <c r="FJ73" s="696"/>
      <c r="FK73" s="696"/>
      <c r="FL73" s="696"/>
      <c r="FM73" s="696"/>
      <c r="FN73" s="696"/>
      <c r="FO73" s="696"/>
      <c r="FP73" s="696"/>
      <c r="FQ73" s="696"/>
      <c r="FR73" s="696"/>
      <c r="FS73" s="696"/>
      <c r="FT73" s="696"/>
      <c r="FU73" s="696"/>
      <c r="FV73" s="696"/>
      <c r="FW73" s="696"/>
      <c r="FX73" s="696"/>
      <c r="FY73" s="696"/>
      <c r="FZ73" s="696"/>
      <c r="GA73" s="696"/>
      <c r="GB73" s="696"/>
      <c r="GC73" s="696"/>
      <c r="GD73" s="696"/>
      <c r="GE73" s="696"/>
      <c r="GF73" s="696"/>
      <c r="GG73" s="696"/>
      <c r="GH73" s="696"/>
      <c r="GI73" s="696"/>
      <c r="GJ73" s="696"/>
      <c r="GK73" s="696"/>
      <c r="GL73" s="696"/>
      <c r="GM73" s="696"/>
      <c r="GN73" s="696"/>
      <c r="GO73" s="696"/>
      <c r="GP73" s="696"/>
      <c r="GQ73" s="696"/>
      <c r="GR73" s="696"/>
      <c r="GS73" s="696"/>
      <c r="GT73" s="696"/>
      <c r="GU73" s="696"/>
      <c r="GV73" s="696"/>
      <c r="GW73" s="696"/>
      <c r="GX73" s="696"/>
      <c r="GY73" s="696"/>
      <c r="GZ73" s="696"/>
      <c r="HA73" s="696"/>
      <c r="HB73" s="696"/>
      <c r="HC73" s="696"/>
      <c r="HD73" s="696"/>
      <c r="HE73" s="696"/>
      <c r="HF73" s="696"/>
      <c r="HG73" s="696"/>
      <c r="HH73" s="696"/>
      <c r="HI73" s="696"/>
      <c r="HJ73" s="696"/>
      <c r="HK73" s="696"/>
      <c r="HL73" s="696"/>
      <c r="HM73" s="696"/>
      <c r="HN73" s="696"/>
      <c r="HO73" s="696"/>
      <c r="HP73" s="696"/>
      <c r="HQ73" s="696"/>
      <c r="HR73" s="696"/>
      <c r="HS73" s="696"/>
      <c r="HT73" s="696"/>
      <c r="HU73" s="696"/>
    </row>
    <row r="74" spans="1:229" ht="15">
      <c r="A74" s="789">
        <v>8</v>
      </c>
      <c r="B74" s="789"/>
      <c r="C74" s="1091" t="s">
        <v>308</v>
      </c>
      <c r="D74" s="754" t="s">
        <v>267</v>
      </c>
      <c r="E74" s="784"/>
      <c r="F74" s="688"/>
      <c r="G74" s="688"/>
      <c r="H74" s="689"/>
      <c r="I74" s="1003">
        <v>4.5</v>
      </c>
      <c r="J74" s="687">
        <v>135</v>
      </c>
      <c r="K74" s="688">
        <v>45</v>
      </c>
      <c r="L74" s="688">
        <v>30</v>
      </c>
      <c r="M74" s="688"/>
      <c r="N74" s="688">
        <v>15</v>
      </c>
      <c r="O74" s="689">
        <v>90</v>
      </c>
      <c r="P74" s="1046">
        <v>3</v>
      </c>
      <c r="Q74" s="708"/>
      <c r="R74" s="709"/>
      <c r="S74" s="687"/>
      <c r="T74" s="694"/>
      <c r="U74" s="695">
        <v>0.3333333333333333</v>
      </c>
      <c r="V74" s="696"/>
      <c r="W74" s="696"/>
      <c r="X74" s="696" t="e">
        <v>#REF!</v>
      </c>
      <c r="Y74" s="696"/>
      <c r="Z74" s="696"/>
      <c r="AA74" s="696"/>
      <c r="AB74" s="696"/>
      <c r="AC74" s="696"/>
      <c r="AD74" s="696"/>
      <c r="AE74" s="696"/>
      <c r="AF74" s="696"/>
      <c r="AG74" s="696"/>
      <c r="AH74" s="696"/>
      <c r="AI74" s="696"/>
      <c r="AJ74" s="696"/>
      <c r="AK74" s="696"/>
      <c r="AL74" s="696"/>
      <c r="AM74" s="696"/>
      <c r="AN74" s="696"/>
      <c r="AO74" s="696"/>
      <c r="AP74" s="696"/>
      <c r="AQ74" s="696"/>
      <c r="AR74" s="696"/>
      <c r="AS74" s="696"/>
      <c r="AT74" s="696"/>
      <c r="AU74" s="696"/>
      <c r="AV74" s="696"/>
      <c r="AW74" s="696"/>
      <c r="AX74" s="696"/>
      <c r="AY74" s="696"/>
      <c r="AZ74" s="696"/>
      <c r="BA74" s="696"/>
      <c r="BB74" s="696"/>
      <c r="BC74" s="696"/>
      <c r="BD74" s="696"/>
      <c r="BE74" s="696"/>
      <c r="BF74" s="696"/>
      <c r="BG74" s="696"/>
      <c r="BH74" s="696"/>
      <c r="BI74" s="696"/>
      <c r="BJ74" s="696"/>
      <c r="BK74" s="696"/>
      <c r="BL74" s="696"/>
      <c r="BM74" s="696"/>
      <c r="BN74" s="696"/>
      <c r="BO74" s="696"/>
      <c r="BP74" s="696"/>
      <c r="BQ74" s="696"/>
      <c r="BR74" s="696"/>
      <c r="BS74" s="696"/>
      <c r="BT74" s="696"/>
      <c r="BU74" s="696"/>
      <c r="BV74" s="696"/>
      <c r="BW74" s="696"/>
      <c r="BX74" s="696"/>
      <c r="BY74" s="696"/>
      <c r="BZ74" s="696"/>
      <c r="CA74" s="696"/>
      <c r="CB74" s="696"/>
      <c r="CC74" s="696"/>
      <c r="CD74" s="696"/>
      <c r="CE74" s="696"/>
      <c r="CF74" s="696"/>
      <c r="CG74" s="696"/>
      <c r="CH74" s="696"/>
      <c r="CI74" s="696"/>
      <c r="CJ74" s="696"/>
      <c r="CK74" s="696"/>
      <c r="CL74" s="696"/>
      <c r="CM74" s="696"/>
      <c r="CN74" s="696"/>
      <c r="CO74" s="696"/>
      <c r="CP74" s="696"/>
      <c r="CQ74" s="696"/>
      <c r="CR74" s="696"/>
      <c r="CS74" s="696"/>
      <c r="CT74" s="696"/>
      <c r="CU74" s="696"/>
      <c r="CV74" s="696"/>
      <c r="CW74" s="696"/>
      <c r="CX74" s="696"/>
      <c r="CY74" s="696"/>
      <c r="CZ74" s="696"/>
      <c r="DA74" s="696"/>
      <c r="DB74" s="696"/>
      <c r="DC74" s="696"/>
      <c r="DD74" s="696"/>
      <c r="DE74" s="696"/>
      <c r="DF74" s="696"/>
      <c r="DG74" s="696"/>
      <c r="DH74" s="696"/>
      <c r="DI74" s="696"/>
      <c r="DJ74" s="696"/>
      <c r="DK74" s="696"/>
      <c r="DL74" s="696"/>
      <c r="DM74" s="696"/>
      <c r="DN74" s="696"/>
      <c r="DO74" s="696"/>
      <c r="DP74" s="696"/>
      <c r="DQ74" s="696"/>
      <c r="DR74" s="696"/>
      <c r="DS74" s="696"/>
      <c r="DT74" s="696"/>
      <c r="DU74" s="696"/>
      <c r="DV74" s="696"/>
      <c r="DW74" s="696"/>
      <c r="DX74" s="696"/>
      <c r="DY74" s="696"/>
      <c r="DZ74" s="696"/>
      <c r="EA74" s="696"/>
      <c r="EB74" s="696"/>
      <c r="EC74" s="696"/>
      <c r="ED74" s="696"/>
      <c r="EE74" s="696"/>
      <c r="EF74" s="696"/>
      <c r="EG74" s="696"/>
      <c r="EH74" s="696"/>
      <c r="EI74" s="696"/>
      <c r="EJ74" s="696"/>
      <c r="EK74" s="696"/>
      <c r="EL74" s="696"/>
      <c r="EM74" s="696"/>
      <c r="EN74" s="696"/>
      <c r="EO74" s="696"/>
      <c r="EP74" s="696"/>
      <c r="EQ74" s="696"/>
      <c r="ER74" s="696"/>
      <c r="ES74" s="696"/>
      <c r="ET74" s="696"/>
      <c r="EU74" s="696"/>
      <c r="EV74" s="696"/>
      <c r="EW74" s="696"/>
      <c r="EX74" s="696"/>
      <c r="EY74" s="696"/>
      <c r="EZ74" s="696"/>
      <c r="FA74" s="696"/>
      <c r="FB74" s="696"/>
      <c r="FC74" s="696"/>
      <c r="FD74" s="696"/>
      <c r="FE74" s="696"/>
      <c r="FF74" s="696"/>
      <c r="FG74" s="696"/>
      <c r="FH74" s="696"/>
      <c r="FI74" s="696"/>
      <c r="FJ74" s="696"/>
      <c r="FK74" s="696"/>
      <c r="FL74" s="696"/>
      <c r="FM74" s="696"/>
      <c r="FN74" s="696"/>
      <c r="FO74" s="696"/>
      <c r="FP74" s="696"/>
      <c r="FQ74" s="696"/>
      <c r="FR74" s="696"/>
      <c r="FS74" s="696"/>
      <c r="FT74" s="696"/>
      <c r="FU74" s="696"/>
      <c r="FV74" s="696"/>
      <c r="FW74" s="696"/>
      <c r="FX74" s="696"/>
      <c r="FY74" s="696"/>
      <c r="FZ74" s="696"/>
      <c r="GA74" s="696"/>
      <c r="GB74" s="696"/>
      <c r="GC74" s="696"/>
      <c r="GD74" s="696"/>
      <c r="GE74" s="696"/>
      <c r="GF74" s="696"/>
      <c r="GG74" s="696"/>
      <c r="GH74" s="696"/>
      <c r="GI74" s="696"/>
      <c r="GJ74" s="696"/>
      <c r="GK74" s="696"/>
      <c r="GL74" s="696"/>
      <c r="GM74" s="696"/>
      <c r="GN74" s="696"/>
      <c r="GO74" s="696"/>
      <c r="GP74" s="696"/>
      <c r="GQ74" s="696"/>
      <c r="GR74" s="696"/>
      <c r="GS74" s="696"/>
      <c r="GT74" s="696"/>
      <c r="GU74" s="696"/>
      <c r="GV74" s="696"/>
      <c r="GW74" s="696"/>
      <c r="GX74" s="696"/>
      <c r="GY74" s="696"/>
      <c r="GZ74" s="696"/>
      <c r="HA74" s="696"/>
      <c r="HB74" s="696"/>
      <c r="HC74" s="696"/>
      <c r="HD74" s="696"/>
      <c r="HE74" s="696"/>
      <c r="HF74" s="696"/>
      <c r="HG74" s="696"/>
      <c r="HH74" s="696"/>
      <c r="HI74" s="696"/>
      <c r="HJ74" s="696"/>
      <c r="HK74" s="696"/>
      <c r="HL74" s="696"/>
      <c r="HM74" s="696"/>
      <c r="HN74" s="696"/>
      <c r="HO74" s="696"/>
      <c r="HP74" s="696"/>
      <c r="HQ74" s="696"/>
      <c r="HR74" s="696"/>
      <c r="HS74" s="696"/>
      <c r="HT74" s="696"/>
      <c r="HU74" s="696"/>
    </row>
    <row r="75" spans="1:229" ht="30.75">
      <c r="A75" s="789">
        <v>9</v>
      </c>
      <c r="B75" s="789"/>
      <c r="C75" s="1091" t="s">
        <v>311</v>
      </c>
      <c r="D75" s="754" t="s">
        <v>353</v>
      </c>
      <c r="E75" s="687"/>
      <c r="F75" s="688">
        <v>1</v>
      </c>
      <c r="G75" s="688"/>
      <c r="H75" s="785"/>
      <c r="I75" s="686">
        <v>4</v>
      </c>
      <c r="J75" s="687">
        <v>75</v>
      </c>
      <c r="K75" s="688">
        <v>30</v>
      </c>
      <c r="L75" s="688">
        <v>15</v>
      </c>
      <c r="M75" s="688"/>
      <c r="N75" s="688">
        <v>30</v>
      </c>
      <c r="O75" s="689">
        <v>45</v>
      </c>
      <c r="P75" s="1047">
        <v>3</v>
      </c>
      <c r="Q75" s="712"/>
      <c r="R75" s="713"/>
      <c r="S75" s="700"/>
      <c r="T75" s="694"/>
      <c r="U75" s="695">
        <v>0.4</v>
      </c>
      <c r="V75" s="696"/>
      <c r="W75" s="696"/>
      <c r="X75" s="696"/>
      <c r="Y75" s="696"/>
      <c r="Z75" s="696"/>
      <c r="AA75" s="696"/>
      <c r="AB75" s="696"/>
      <c r="AC75" s="696"/>
      <c r="AD75" s="696"/>
      <c r="AE75" s="696"/>
      <c r="AF75" s="696"/>
      <c r="AG75" s="696"/>
      <c r="AH75" s="696"/>
      <c r="AI75" s="696"/>
      <c r="AJ75" s="696"/>
      <c r="AK75" s="696"/>
      <c r="AL75" s="696"/>
      <c r="AM75" s="696"/>
      <c r="AN75" s="696"/>
      <c r="AO75" s="696"/>
      <c r="AP75" s="696"/>
      <c r="AQ75" s="696"/>
      <c r="AR75" s="696"/>
      <c r="AS75" s="696"/>
      <c r="AT75" s="696"/>
      <c r="AU75" s="696"/>
      <c r="AV75" s="696"/>
      <c r="AW75" s="696"/>
      <c r="AX75" s="696"/>
      <c r="AY75" s="696"/>
      <c r="AZ75" s="696"/>
      <c r="BA75" s="696"/>
      <c r="BB75" s="696"/>
      <c r="BC75" s="696"/>
      <c r="BD75" s="696"/>
      <c r="BE75" s="696"/>
      <c r="BF75" s="696"/>
      <c r="BG75" s="696"/>
      <c r="BH75" s="696"/>
      <c r="BI75" s="696"/>
      <c r="BJ75" s="696"/>
      <c r="BK75" s="696"/>
      <c r="BL75" s="696"/>
      <c r="BM75" s="696"/>
      <c r="BN75" s="696"/>
      <c r="BO75" s="696"/>
      <c r="BP75" s="696"/>
      <c r="BQ75" s="696"/>
      <c r="BR75" s="696"/>
      <c r="BS75" s="696"/>
      <c r="BT75" s="696"/>
      <c r="BU75" s="696"/>
      <c r="BV75" s="696"/>
      <c r="BW75" s="696"/>
      <c r="BX75" s="696"/>
      <c r="BY75" s="696"/>
      <c r="BZ75" s="696"/>
      <c r="CA75" s="696"/>
      <c r="CB75" s="696"/>
      <c r="CC75" s="696"/>
      <c r="CD75" s="696"/>
      <c r="CE75" s="696"/>
      <c r="CF75" s="696"/>
      <c r="CG75" s="696"/>
      <c r="CH75" s="696"/>
      <c r="CI75" s="696"/>
      <c r="CJ75" s="696"/>
      <c r="CK75" s="696"/>
      <c r="CL75" s="696"/>
      <c r="CM75" s="696"/>
      <c r="CN75" s="696"/>
      <c r="CO75" s="696"/>
      <c r="CP75" s="696"/>
      <c r="CQ75" s="696"/>
      <c r="CR75" s="696"/>
      <c r="CS75" s="696"/>
      <c r="CT75" s="696"/>
      <c r="CU75" s="696"/>
      <c r="CV75" s="696"/>
      <c r="CW75" s="696"/>
      <c r="CX75" s="696"/>
      <c r="CY75" s="696"/>
      <c r="CZ75" s="696"/>
      <c r="DA75" s="696"/>
      <c r="DB75" s="696"/>
      <c r="DC75" s="696"/>
      <c r="DD75" s="696"/>
      <c r="DE75" s="696"/>
      <c r="DF75" s="696"/>
      <c r="DG75" s="696"/>
      <c r="DH75" s="696"/>
      <c r="DI75" s="696"/>
      <c r="DJ75" s="696"/>
      <c r="DK75" s="696"/>
      <c r="DL75" s="696"/>
      <c r="DM75" s="696"/>
      <c r="DN75" s="696"/>
      <c r="DO75" s="696"/>
      <c r="DP75" s="696"/>
      <c r="DQ75" s="696"/>
      <c r="DR75" s="696"/>
      <c r="DS75" s="696"/>
      <c r="DT75" s="696"/>
      <c r="DU75" s="696"/>
      <c r="DV75" s="696"/>
      <c r="DW75" s="696"/>
      <c r="DX75" s="696"/>
      <c r="DY75" s="696"/>
      <c r="DZ75" s="696"/>
      <c r="EA75" s="696"/>
      <c r="EB75" s="696"/>
      <c r="EC75" s="696"/>
      <c r="ED75" s="696"/>
      <c r="EE75" s="696"/>
      <c r="EF75" s="696"/>
      <c r="EG75" s="696"/>
      <c r="EH75" s="696"/>
      <c r="EI75" s="696"/>
      <c r="EJ75" s="696"/>
      <c r="EK75" s="696"/>
      <c r="EL75" s="696"/>
      <c r="EM75" s="696"/>
      <c r="EN75" s="696"/>
      <c r="EO75" s="696"/>
      <c r="EP75" s="696"/>
      <c r="EQ75" s="696"/>
      <c r="ER75" s="696"/>
      <c r="ES75" s="696"/>
      <c r="ET75" s="696"/>
      <c r="EU75" s="696"/>
      <c r="EV75" s="696"/>
      <c r="EW75" s="696"/>
      <c r="EX75" s="696"/>
      <c r="EY75" s="696"/>
      <c r="EZ75" s="696"/>
      <c r="FA75" s="696"/>
      <c r="FB75" s="696"/>
      <c r="FC75" s="696"/>
      <c r="FD75" s="696"/>
      <c r="FE75" s="696"/>
      <c r="FF75" s="696"/>
      <c r="FG75" s="696"/>
      <c r="FH75" s="696"/>
      <c r="FI75" s="696"/>
      <c r="FJ75" s="696"/>
      <c r="FK75" s="696"/>
      <c r="FL75" s="696"/>
      <c r="FM75" s="696"/>
      <c r="FN75" s="696"/>
      <c r="FO75" s="696"/>
      <c r="FP75" s="696"/>
      <c r="FQ75" s="696"/>
      <c r="FR75" s="696"/>
      <c r="FS75" s="696"/>
      <c r="FT75" s="696"/>
      <c r="FU75" s="696"/>
      <c r="FV75" s="696"/>
      <c r="FW75" s="696"/>
      <c r="FX75" s="696"/>
      <c r="FY75" s="696"/>
      <c r="FZ75" s="696"/>
      <c r="GA75" s="696"/>
      <c r="GB75" s="696"/>
      <c r="GC75" s="696"/>
      <c r="GD75" s="696"/>
      <c r="GE75" s="696"/>
      <c r="GF75" s="696"/>
      <c r="GG75" s="696"/>
      <c r="GH75" s="696"/>
      <c r="GI75" s="696"/>
      <c r="GJ75" s="696"/>
      <c r="GK75" s="696"/>
      <c r="GL75" s="696"/>
      <c r="GM75" s="696"/>
      <c r="GN75" s="696"/>
      <c r="GO75" s="696"/>
      <c r="GP75" s="696"/>
      <c r="GQ75" s="696"/>
      <c r="GR75" s="696"/>
      <c r="GS75" s="696"/>
      <c r="GT75" s="696"/>
      <c r="GU75" s="696"/>
      <c r="GV75" s="696"/>
      <c r="GW75" s="696"/>
      <c r="GX75" s="696"/>
      <c r="GY75" s="696"/>
      <c r="GZ75" s="696"/>
      <c r="HA75" s="696"/>
      <c r="HB75" s="696"/>
      <c r="HC75" s="696"/>
      <c r="HD75" s="696"/>
      <c r="HE75" s="696"/>
      <c r="HF75" s="696"/>
      <c r="HG75" s="696"/>
      <c r="HH75" s="696"/>
      <c r="HI75" s="696"/>
      <c r="HJ75" s="696"/>
      <c r="HK75" s="696"/>
      <c r="HL75" s="696"/>
      <c r="HM75" s="696"/>
      <c r="HN75" s="696"/>
      <c r="HO75" s="696"/>
      <c r="HP75" s="696"/>
      <c r="HQ75" s="696"/>
      <c r="HR75" s="696"/>
      <c r="HS75" s="696"/>
      <c r="HT75" s="696"/>
      <c r="HU75" s="696"/>
    </row>
    <row r="76" spans="1:16" ht="15">
      <c r="A76" s="789"/>
      <c r="B76" s="789"/>
      <c r="I76" s="1096">
        <f>SUM(I67:I75)</f>
        <v>31.5</v>
      </c>
      <c r="P76" s="3">
        <f>SUM(P67:P75)</f>
        <v>23</v>
      </c>
    </row>
    <row r="77" spans="1:2" ht="15">
      <c r="A77" s="789"/>
      <c r="B77" s="789"/>
    </row>
    <row r="78" spans="1:2" ht="15">
      <c r="A78" s="789"/>
      <c r="B78" s="789"/>
    </row>
    <row r="79" spans="1:2" ht="15">
      <c r="A79" s="789"/>
      <c r="B79" s="789"/>
    </row>
    <row r="80" spans="1:2" ht="15">
      <c r="A80" s="789"/>
      <c r="B80" s="789"/>
    </row>
    <row r="81" spans="1:229" ht="15">
      <c r="A81" s="789">
        <v>10</v>
      </c>
      <c r="B81" s="789"/>
      <c r="C81" s="1092" t="s">
        <v>224</v>
      </c>
      <c r="D81" s="858" t="s">
        <v>218</v>
      </c>
      <c r="E81" s="859"/>
      <c r="F81" s="717">
        <v>2</v>
      </c>
      <c r="G81" s="860"/>
      <c r="H81" s="861"/>
      <c r="I81" s="862">
        <v>3</v>
      </c>
      <c r="J81" s="863">
        <v>90</v>
      </c>
      <c r="K81" s="864">
        <v>36</v>
      </c>
      <c r="L81" s="865">
        <v>18</v>
      </c>
      <c r="M81" s="865"/>
      <c r="N81" s="865">
        <v>18</v>
      </c>
      <c r="O81" s="866">
        <v>54</v>
      </c>
      <c r="P81" s="867"/>
      <c r="Q81" s="1049">
        <v>2</v>
      </c>
      <c r="R81" s="1049">
        <v>2</v>
      </c>
      <c r="S81" s="869"/>
      <c r="T81" s="584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</row>
    <row r="82" spans="1:229" ht="30.75">
      <c r="A82" s="789">
        <v>2</v>
      </c>
      <c r="B82" s="789"/>
      <c r="C82" s="1088" t="s">
        <v>227</v>
      </c>
      <c r="D82" s="800" t="s">
        <v>33</v>
      </c>
      <c r="E82" s="801">
        <v>2</v>
      </c>
      <c r="F82" s="802"/>
      <c r="G82" s="802"/>
      <c r="H82" s="803"/>
      <c r="I82" s="804">
        <v>2</v>
      </c>
      <c r="J82" s="805">
        <v>60</v>
      </c>
      <c r="K82" s="806">
        <v>36</v>
      </c>
      <c r="L82" s="807"/>
      <c r="M82" s="807"/>
      <c r="N82" s="807">
        <v>36</v>
      </c>
      <c r="O82" s="808">
        <v>24</v>
      </c>
      <c r="P82" s="801"/>
      <c r="Q82" s="1050">
        <v>2</v>
      </c>
      <c r="R82" s="1051">
        <v>2</v>
      </c>
      <c r="S82" s="592"/>
      <c r="T82" s="584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</row>
    <row r="83" spans="1:229" ht="30.75">
      <c r="A83" s="789">
        <v>11</v>
      </c>
      <c r="B83" s="789"/>
      <c r="C83" s="1091" t="s">
        <v>244</v>
      </c>
      <c r="D83" s="829" t="s">
        <v>220</v>
      </c>
      <c r="E83" s="830"/>
      <c r="F83" s="831">
        <v>2</v>
      </c>
      <c r="G83" s="832"/>
      <c r="H83" s="833"/>
      <c r="I83" s="1015">
        <v>3</v>
      </c>
      <c r="J83" s="1016">
        <v>90</v>
      </c>
      <c r="K83" s="1017">
        <v>36</v>
      </c>
      <c r="L83" s="1018">
        <v>18</v>
      </c>
      <c r="M83" s="1019"/>
      <c r="N83" s="1018">
        <v>18</v>
      </c>
      <c r="O83" s="1020">
        <v>54</v>
      </c>
      <c r="P83" s="1021"/>
      <c r="Q83" s="1052">
        <v>2</v>
      </c>
      <c r="R83" s="1053">
        <v>2</v>
      </c>
      <c r="S83" s="836"/>
      <c r="T83" s="589"/>
      <c r="U83" s="628">
        <v>0.4</v>
      </c>
      <c r="V83" s="625"/>
      <c r="W83" s="625"/>
      <c r="X83" s="625"/>
      <c r="Y83" s="625"/>
      <c r="Z83" s="625"/>
      <c r="AA83" s="625"/>
      <c r="AB83" s="625"/>
      <c r="AC83" s="625"/>
      <c r="AD83" s="625"/>
      <c r="AE83" s="625"/>
      <c r="AF83" s="625"/>
      <c r="AG83" s="625"/>
      <c r="AH83" s="625"/>
      <c r="AI83" s="625"/>
      <c r="AJ83" s="625"/>
      <c r="AK83" s="625"/>
      <c r="AL83" s="625"/>
      <c r="AM83" s="625"/>
      <c r="AN83" s="625"/>
      <c r="AO83" s="625"/>
      <c r="AP83" s="625"/>
      <c r="AQ83" s="625"/>
      <c r="AR83" s="625"/>
      <c r="AS83" s="625"/>
      <c r="AT83" s="625"/>
      <c r="AU83" s="625"/>
      <c r="AV83" s="625"/>
      <c r="AW83" s="625"/>
      <c r="AX83" s="625"/>
      <c r="AY83" s="625"/>
      <c r="AZ83" s="625"/>
      <c r="BA83" s="625"/>
      <c r="BB83" s="625"/>
      <c r="BC83" s="625"/>
      <c r="BD83" s="625"/>
      <c r="BE83" s="625"/>
      <c r="BF83" s="625"/>
      <c r="BG83" s="625"/>
      <c r="BH83" s="625"/>
      <c r="BI83" s="625"/>
      <c r="BJ83" s="625"/>
      <c r="BK83" s="625"/>
      <c r="BL83" s="625"/>
      <c r="BM83" s="625"/>
      <c r="BN83" s="625"/>
      <c r="BO83" s="625"/>
      <c r="BP83" s="625"/>
      <c r="BQ83" s="625"/>
      <c r="BR83" s="625"/>
      <c r="BS83" s="625"/>
      <c r="BT83" s="625"/>
      <c r="BU83" s="625"/>
      <c r="BV83" s="625"/>
      <c r="BW83" s="625"/>
      <c r="BX83" s="625"/>
      <c r="BY83" s="625"/>
      <c r="BZ83" s="625"/>
      <c r="CA83" s="625"/>
      <c r="CB83" s="625"/>
      <c r="CC83" s="625"/>
      <c r="CD83" s="625"/>
      <c r="CE83" s="625"/>
      <c r="CF83" s="625"/>
      <c r="CG83" s="625"/>
      <c r="CH83" s="625"/>
      <c r="CI83" s="625"/>
      <c r="CJ83" s="625"/>
      <c r="CK83" s="625"/>
      <c r="CL83" s="625"/>
      <c r="CM83" s="625"/>
      <c r="CN83" s="625"/>
      <c r="CO83" s="625"/>
      <c r="CP83" s="625"/>
      <c r="CQ83" s="625"/>
      <c r="CR83" s="625"/>
      <c r="CS83" s="625"/>
      <c r="CT83" s="625"/>
      <c r="CU83" s="625"/>
      <c r="CV83" s="625"/>
      <c r="CW83" s="625"/>
      <c r="CX83" s="625"/>
      <c r="CY83" s="625"/>
      <c r="CZ83" s="625"/>
      <c r="DA83" s="625"/>
      <c r="DB83" s="625"/>
      <c r="DC83" s="625"/>
      <c r="DD83" s="625"/>
      <c r="DE83" s="625"/>
      <c r="DF83" s="625"/>
      <c r="DG83" s="625"/>
      <c r="DH83" s="625"/>
      <c r="DI83" s="625"/>
      <c r="DJ83" s="625"/>
      <c r="DK83" s="625"/>
      <c r="DL83" s="625"/>
      <c r="DM83" s="625"/>
      <c r="DN83" s="625"/>
      <c r="DO83" s="625"/>
      <c r="DP83" s="625"/>
      <c r="DQ83" s="625"/>
      <c r="DR83" s="625"/>
      <c r="DS83" s="625"/>
      <c r="DT83" s="625"/>
      <c r="DU83" s="625"/>
      <c r="DV83" s="625"/>
      <c r="DW83" s="625"/>
      <c r="DX83" s="625"/>
      <c r="DY83" s="625"/>
      <c r="DZ83" s="625"/>
      <c r="EA83" s="625"/>
      <c r="EB83" s="625"/>
      <c r="EC83" s="625"/>
      <c r="ED83" s="625"/>
      <c r="EE83" s="625"/>
      <c r="EF83" s="625"/>
      <c r="EG83" s="625"/>
      <c r="EH83" s="625"/>
      <c r="EI83" s="625"/>
      <c r="EJ83" s="625"/>
      <c r="EK83" s="625"/>
      <c r="EL83" s="625"/>
      <c r="EM83" s="625"/>
      <c r="EN83" s="625"/>
      <c r="EO83" s="625"/>
      <c r="EP83" s="625"/>
      <c r="EQ83" s="625"/>
      <c r="ER83" s="625"/>
      <c r="ES83" s="625"/>
      <c r="ET83" s="625"/>
      <c r="EU83" s="625"/>
      <c r="EV83" s="625"/>
      <c r="EW83" s="625"/>
      <c r="EX83" s="625"/>
      <c r="EY83" s="625"/>
      <c r="EZ83" s="625"/>
      <c r="FA83" s="625"/>
      <c r="FB83" s="625"/>
      <c r="FC83" s="625"/>
      <c r="FD83" s="625"/>
      <c r="FE83" s="625"/>
      <c r="FF83" s="625"/>
      <c r="FG83" s="625"/>
      <c r="FH83" s="625"/>
      <c r="FI83" s="625"/>
      <c r="FJ83" s="625"/>
      <c r="FK83" s="625"/>
      <c r="FL83" s="625"/>
      <c r="FM83" s="625"/>
      <c r="FN83" s="625"/>
      <c r="FO83" s="625"/>
      <c r="FP83" s="625"/>
      <c r="FQ83" s="625"/>
      <c r="FR83" s="625"/>
      <c r="FS83" s="625"/>
      <c r="FT83" s="625"/>
      <c r="FU83" s="625"/>
      <c r="FV83" s="625"/>
      <c r="FW83" s="625"/>
      <c r="FX83" s="625"/>
      <c r="FY83" s="625"/>
      <c r="FZ83" s="625"/>
      <c r="GA83" s="625"/>
      <c r="GB83" s="625"/>
      <c r="GC83" s="625"/>
      <c r="GD83" s="625"/>
      <c r="GE83" s="625"/>
      <c r="GF83" s="625"/>
      <c r="GG83" s="625"/>
      <c r="GH83" s="625"/>
      <c r="GI83" s="625"/>
      <c r="GJ83" s="625"/>
      <c r="GK83" s="625"/>
      <c r="GL83" s="625"/>
      <c r="GM83" s="625"/>
      <c r="GN83" s="625"/>
      <c r="GO83" s="625"/>
      <c r="GP83" s="625"/>
      <c r="GQ83" s="625"/>
      <c r="GR83" s="625"/>
      <c r="GS83" s="625"/>
      <c r="GT83" s="625"/>
      <c r="GU83" s="625"/>
      <c r="GV83" s="625"/>
      <c r="GW83" s="625"/>
      <c r="GX83" s="625"/>
      <c r="GY83" s="625"/>
      <c r="GZ83" s="625"/>
      <c r="HA83" s="625"/>
      <c r="HB83" s="625"/>
      <c r="HC83" s="625"/>
      <c r="HD83" s="625"/>
      <c r="HE83" s="625"/>
      <c r="HF83" s="625"/>
      <c r="HG83" s="625"/>
      <c r="HH83" s="625"/>
      <c r="HI83" s="625"/>
      <c r="HJ83" s="625"/>
      <c r="HK83" s="625"/>
      <c r="HL83" s="625"/>
      <c r="HM83" s="625"/>
      <c r="HN83" s="625"/>
      <c r="HO83" s="625"/>
      <c r="HP83" s="625"/>
      <c r="HQ83" s="625"/>
      <c r="HR83" s="625"/>
      <c r="HS83" s="625"/>
      <c r="HT83" s="625"/>
      <c r="HU83" s="625"/>
    </row>
    <row r="84" spans="1:229" ht="15.75" thickBot="1">
      <c r="A84" s="789">
        <v>12</v>
      </c>
      <c r="B84" s="789"/>
      <c r="C84" s="1091" t="s">
        <v>274</v>
      </c>
      <c r="D84" s="791" t="s">
        <v>264</v>
      </c>
      <c r="E84" s="792">
        <v>2</v>
      </c>
      <c r="F84" s="717"/>
      <c r="G84" s="793"/>
      <c r="H84" s="794"/>
      <c r="I84" s="1015">
        <v>5</v>
      </c>
      <c r="J84" s="1016">
        <v>150</v>
      </c>
      <c r="K84" s="1017">
        <v>54</v>
      </c>
      <c r="L84" s="1018">
        <v>36</v>
      </c>
      <c r="M84" s="1019">
        <v>18</v>
      </c>
      <c r="N84" s="1018"/>
      <c r="O84" s="1020">
        <v>96</v>
      </c>
      <c r="P84" s="1021"/>
      <c r="Q84" s="1052">
        <v>3</v>
      </c>
      <c r="R84" s="1053">
        <v>3</v>
      </c>
      <c r="S84" s="836"/>
      <c r="T84" s="584"/>
      <c r="U84" s="978">
        <v>0.36</v>
      </c>
      <c r="V84" s="625"/>
      <c r="W84" s="625" t="s">
        <v>305</v>
      </c>
      <c r="X84" s="625"/>
      <c r="Y84" s="625"/>
      <c r="Z84" s="625"/>
      <c r="AA84" s="625"/>
      <c r="AB84" s="625"/>
      <c r="AC84" s="625"/>
      <c r="AD84" s="625"/>
      <c r="AE84" s="625"/>
      <c r="AF84" s="625"/>
      <c r="AG84" s="625"/>
      <c r="AH84" s="625"/>
      <c r="AI84" s="625"/>
      <c r="AJ84" s="625"/>
      <c r="AK84" s="625"/>
      <c r="AL84" s="625"/>
      <c r="AM84" s="625"/>
      <c r="AN84" s="625"/>
      <c r="AO84" s="625"/>
      <c r="AP84" s="625"/>
      <c r="AQ84" s="625"/>
      <c r="AR84" s="625"/>
      <c r="AS84" s="625"/>
      <c r="AT84" s="625"/>
      <c r="AU84" s="625"/>
      <c r="AV84" s="625"/>
      <c r="AW84" s="625"/>
      <c r="AX84" s="625"/>
      <c r="AY84" s="625"/>
      <c r="AZ84" s="625"/>
      <c r="BA84" s="625"/>
      <c r="BB84" s="625"/>
      <c r="BC84" s="625"/>
      <c r="BD84" s="625"/>
      <c r="BE84" s="625"/>
      <c r="BF84" s="625"/>
      <c r="BG84" s="625"/>
      <c r="BH84" s="625"/>
      <c r="BI84" s="625"/>
      <c r="BJ84" s="625"/>
      <c r="BK84" s="625"/>
      <c r="BL84" s="625"/>
      <c r="BM84" s="625"/>
      <c r="BN84" s="625"/>
      <c r="BO84" s="625"/>
      <c r="BP84" s="625"/>
      <c r="BQ84" s="625"/>
      <c r="BR84" s="625"/>
      <c r="BS84" s="625"/>
      <c r="BT84" s="625"/>
      <c r="BU84" s="625"/>
      <c r="BV84" s="625"/>
      <c r="BW84" s="625"/>
      <c r="BX84" s="625"/>
      <c r="BY84" s="625"/>
      <c r="BZ84" s="625"/>
      <c r="CA84" s="625"/>
      <c r="CB84" s="625"/>
      <c r="CC84" s="625"/>
      <c r="CD84" s="625"/>
      <c r="CE84" s="625"/>
      <c r="CF84" s="625"/>
      <c r="CG84" s="625"/>
      <c r="CH84" s="625"/>
      <c r="CI84" s="625"/>
      <c r="CJ84" s="625"/>
      <c r="CK84" s="625"/>
      <c r="CL84" s="625"/>
      <c r="CM84" s="625"/>
      <c r="CN84" s="625"/>
      <c r="CO84" s="625"/>
      <c r="CP84" s="625"/>
      <c r="CQ84" s="625"/>
      <c r="CR84" s="625"/>
      <c r="CS84" s="625"/>
      <c r="CT84" s="625"/>
      <c r="CU84" s="625"/>
      <c r="CV84" s="625"/>
      <c r="CW84" s="625"/>
      <c r="CX84" s="625"/>
      <c r="CY84" s="625"/>
      <c r="CZ84" s="625"/>
      <c r="DA84" s="625"/>
      <c r="DB84" s="625"/>
      <c r="DC84" s="625"/>
      <c r="DD84" s="625"/>
      <c r="DE84" s="625"/>
      <c r="DF84" s="625"/>
      <c r="DG84" s="625"/>
      <c r="DH84" s="625"/>
      <c r="DI84" s="625"/>
      <c r="DJ84" s="625"/>
      <c r="DK84" s="625"/>
      <c r="DL84" s="625"/>
      <c r="DM84" s="625"/>
      <c r="DN84" s="625"/>
      <c r="DO84" s="625"/>
      <c r="DP84" s="625"/>
      <c r="DQ84" s="625"/>
      <c r="DR84" s="625"/>
      <c r="DS84" s="625"/>
      <c r="DT84" s="625"/>
      <c r="DU84" s="625"/>
      <c r="DV84" s="625"/>
      <c r="DW84" s="625"/>
      <c r="DX84" s="625"/>
      <c r="DY84" s="625"/>
      <c r="DZ84" s="625"/>
      <c r="EA84" s="625"/>
      <c r="EB84" s="625"/>
      <c r="EC84" s="625"/>
      <c r="ED84" s="625"/>
      <c r="EE84" s="625"/>
      <c r="EF84" s="625"/>
      <c r="EG84" s="625"/>
      <c r="EH84" s="625"/>
      <c r="EI84" s="625"/>
      <c r="EJ84" s="625"/>
      <c r="EK84" s="625"/>
      <c r="EL84" s="625"/>
      <c r="EM84" s="625"/>
      <c r="EN84" s="625"/>
      <c r="EO84" s="625"/>
      <c r="EP84" s="625"/>
      <c r="EQ84" s="625"/>
      <c r="ER84" s="625"/>
      <c r="ES84" s="625"/>
      <c r="ET84" s="625"/>
      <c r="EU84" s="625"/>
      <c r="EV84" s="625"/>
      <c r="EW84" s="625"/>
      <c r="EX84" s="625"/>
      <c r="EY84" s="625"/>
      <c r="EZ84" s="625"/>
      <c r="FA84" s="625"/>
      <c r="FB84" s="625"/>
      <c r="FC84" s="625"/>
      <c r="FD84" s="625"/>
      <c r="FE84" s="625"/>
      <c r="FF84" s="625"/>
      <c r="FG84" s="625"/>
      <c r="FH84" s="625"/>
      <c r="FI84" s="625"/>
      <c r="FJ84" s="625"/>
      <c r="FK84" s="625"/>
      <c r="FL84" s="625"/>
      <c r="FM84" s="625"/>
      <c r="FN84" s="625"/>
      <c r="FO84" s="625"/>
      <c r="FP84" s="625"/>
      <c r="FQ84" s="625"/>
      <c r="FR84" s="625"/>
      <c r="FS84" s="625"/>
      <c r="FT84" s="625"/>
      <c r="FU84" s="625"/>
      <c r="FV84" s="625"/>
      <c r="FW84" s="625"/>
      <c r="FX84" s="625"/>
      <c r="FY84" s="625"/>
      <c r="FZ84" s="625"/>
      <c r="GA84" s="625"/>
      <c r="GB84" s="625"/>
      <c r="GC84" s="625"/>
      <c r="GD84" s="625"/>
      <c r="GE84" s="625"/>
      <c r="GF84" s="625"/>
      <c r="GG84" s="625"/>
      <c r="GH84" s="625"/>
      <c r="GI84" s="625"/>
      <c r="GJ84" s="625"/>
      <c r="GK84" s="625"/>
      <c r="GL84" s="625"/>
      <c r="GM84" s="625"/>
      <c r="GN84" s="625"/>
      <c r="GO84" s="625"/>
      <c r="GP84" s="625"/>
      <c r="GQ84" s="625"/>
      <c r="GR84" s="625"/>
      <c r="GS84" s="625"/>
      <c r="GT84" s="625"/>
      <c r="GU84" s="625"/>
      <c r="GV84" s="625"/>
      <c r="GW84" s="625"/>
      <c r="GX84" s="625"/>
      <c r="GY84" s="625"/>
      <c r="GZ84" s="625"/>
      <c r="HA84" s="625"/>
      <c r="HB84" s="625"/>
      <c r="HC84" s="625"/>
      <c r="HD84" s="625"/>
      <c r="HE84" s="625"/>
      <c r="HF84" s="625"/>
      <c r="HG84" s="625"/>
      <c r="HH84" s="625"/>
      <c r="HI84" s="625"/>
      <c r="HJ84" s="625"/>
      <c r="HK84" s="625"/>
      <c r="HL84" s="625"/>
      <c r="HM84" s="625"/>
      <c r="HN84" s="625"/>
      <c r="HO84" s="625"/>
      <c r="HP84" s="625"/>
      <c r="HQ84" s="625"/>
      <c r="HR84" s="625"/>
      <c r="HS84" s="625"/>
      <c r="HT84" s="625"/>
      <c r="HU84" s="625"/>
    </row>
    <row r="85" spans="1:229" ht="46.5">
      <c r="A85" s="789">
        <v>13</v>
      </c>
      <c r="B85" s="789"/>
      <c r="C85" s="1093" t="s">
        <v>223</v>
      </c>
      <c r="D85" s="923" t="s">
        <v>260</v>
      </c>
      <c r="E85" s="924"/>
      <c r="F85" s="925">
        <v>2</v>
      </c>
      <c r="G85" s="926"/>
      <c r="H85" s="927"/>
      <c r="I85" s="928">
        <v>4</v>
      </c>
      <c r="J85" s="929">
        <v>120</v>
      </c>
      <c r="K85" s="930">
        <v>36</v>
      </c>
      <c r="L85" s="864">
        <v>27</v>
      </c>
      <c r="M85" s="931">
        <v>9</v>
      </c>
      <c r="N85" s="932"/>
      <c r="O85" s="933">
        <v>84</v>
      </c>
      <c r="P85" s="934"/>
      <c r="Q85" s="1054">
        <v>2</v>
      </c>
      <c r="R85" s="1055">
        <v>2</v>
      </c>
      <c r="S85" s="934"/>
      <c r="T85" s="630"/>
      <c r="U85" s="627">
        <v>0.3333333333333333</v>
      </c>
      <c r="V85" s="625"/>
      <c r="W85" s="625"/>
      <c r="X85" s="625"/>
      <c r="Y85" s="625"/>
      <c r="Z85" s="625"/>
      <c r="AA85" s="625"/>
      <c r="AB85" s="625"/>
      <c r="AC85" s="625"/>
      <c r="AD85" s="625"/>
      <c r="AE85" s="625"/>
      <c r="AF85" s="625"/>
      <c r="AG85" s="625"/>
      <c r="AH85" s="625"/>
      <c r="AI85" s="625"/>
      <c r="AJ85" s="625"/>
      <c r="AK85" s="625"/>
      <c r="AL85" s="625"/>
      <c r="AM85" s="625"/>
      <c r="AN85" s="625"/>
      <c r="AO85" s="625"/>
      <c r="AP85" s="625"/>
      <c r="AQ85" s="625"/>
      <c r="AR85" s="625"/>
      <c r="AS85" s="625"/>
      <c r="AT85" s="625"/>
      <c r="AU85" s="625"/>
      <c r="AV85" s="625"/>
      <c r="AW85" s="625"/>
      <c r="AX85" s="625"/>
      <c r="AY85" s="625"/>
      <c r="AZ85" s="625"/>
      <c r="BA85" s="625"/>
      <c r="BB85" s="625"/>
      <c r="BC85" s="625"/>
      <c r="BD85" s="625"/>
      <c r="BE85" s="625"/>
      <c r="BF85" s="625"/>
      <c r="BG85" s="625"/>
      <c r="BH85" s="625"/>
      <c r="BI85" s="625"/>
      <c r="BJ85" s="625"/>
      <c r="BK85" s="625"/>
      <c r="BL85" s="625"/>
      <c r="BM85" s="625"/>
      <c r="BN85" s="625"/>
      <c r="BO85" s="625"/>
      <c r="BP85" s="625"/>
      <c r="BQ85" s="625"/>
      <c r="BR85" s="625"/>
      <c r="BS85" s="625"/>
      <c r="BT85" s="625"/>
      <c r="BU85" s="625"/>
      <c r="BV85" s="625"/>
      <c r="BW85" s="625"/>
      <c r="BX85" s="625"/>
      <c r="BY85" s="625"/>
      <c r="BZ85" s="625"/>
      <c r="CA85" s="625"/>
      <c r="CB85" s="625"/>
      <c r="CC85" s="625"/>
      <c r="CD85" s="625"/>
      <c r="CE85" s="625"/>
      <c r="CF85" s="625"/>
      <c r="CG85" s="625"/>
      <c r="CH85" s="625"/>
      <c r="CI85" s="625"/>
      <c r="CJ85" s="625"/>
      <c r="CK85" s="625"/>
      <c r="CL85" s="625"/>
      <c r="CM85" s="625"/>
      <c r="CN85" s="625"/>
      <c r="CO85" s="625"/>
      <c r="CP85" s="625"/>
      <c r="CQ85" s="625"/>
      <c r="CR85" s="625"/>
      <c r="CS85" s="625"/>
      <c r="CT85" s="625"/>
      <c r="CU85" s="625"/>
      <c r="CV85" s="625"/>
      <c r="CW85" s="625"/>
      <c r="CX85" s="625"/>
      <c r="CY85" s="625"/>
      <c r="CZ85" s="625"/>
      <c r="DA85" s="625"/>
      <c r="DB85" s="625"/>
      <c r="DC85" s="625"/>
      <c r="DD85" s="625"/>
      <c r="DE85" s="625"/>
      <c r="DF85" s="625"/>
      <c r="DG85" s="625"/>
      <c r="DH85" s="625"/>
      <c r="DI85" s="625"/>
      <c r="DJ85" s="625"/>
      <c r="DK85" s="625"/>
      <c r="DL85" s="625"/>
      <c r="DM85" s="625"/>
      <c r="DN85" s="625"/>
      <c r="DO85" s="625"/>
      <c r="DP85" s="625"/>
      <c r="DQ85" s="625"/>
      <c r="DR85" s="625"/>
      <c r="DS85" s="625"/>
      <c r="DT85" s="625"/>
      <c r="DU85" s="625"/>
      <c r="DV85" s="625"/>
      <c r="DW85" s="625"/>
      <c r="DX85" s="625"/>
      <c r="DY85" s="625"/>
      <c r="DZ85" s="625"/>
      <c r="EA85" s="625"/>
      <c r="EB85" s="625"/>
      <c r="EC85" s="625"/>
      <c r="ED85" s="625"/>
      <c r="EE85" s="625"/>
      <c r="EF85" s="625"/>
      <c r="EG85" s="625"/>
      <c r="EH85" s="625"/>
      <c r="EI85" s="625"/>
      <c r="EJ85" s="625"/>
      <c r="EK85" s="625"/>
      <c r="EL85" s="625"/>
      <c r="EM85" s="625"/>
      <c r="EN85" s="625"/>
      <c r="EO85" s="625"/>
      <c r="EP85" s="625"/>
      <c r="EQ85" s="625"/>
      <c r="ER85" s="625"/>
      <c r="ES85" s="625"/>
      <c r="ET85" s="625"/>
      <c r="EU85" s="625"/>
      <c r="EV85" s="625"/>
      <c r="EW85" s="625"/>
      <c r="EX85" s="625"/>
      <c r="EY85" s="625"/>
      <c r="EZ85" s="625"/>
      <c r="FA85" s="625"/>
      <c r="FB85" s="625"/>
      <c r="FC85" s="625"/>
      <c r="FD85" s="625"/>
      <c r="FE85" s="625"/>
      <c r="FF85" s="625"/>
      <c r="FG85" s="625"/>
      <c r="FH85" s="625"/>
      <c r="FI85" s="625"/>
      <c r="FJ85" s="625"/>
      <c r="FK85" s="625"/>
      <c r="FL85" s="625"/>
      <c r="FM85" s="625"/>
      <c r="FN85" s="625"/>
      <c r="FO85" s="625"/>
      <c r="FP85" s="625"/>
      <c r="FQ85" s="625"/>
      <c r="FR85" s="625"/>
      <c r="FS85" s="625"/>
      <c r="FT85" s="625"/>
      <c r="FU85" s="625"/>
      <c r="FV85" s="625"/>
      <c r="FW85" s="625"/>
      <c r="FX85" s="625"/>
      <c r="FY85" s="625"/>
      <c r="FZ85" s="625"/>
      <c r="GA85" s="625"/>
      <c r="GB85" s="625"/>
      <c r="GC85" s="625"/>
      <c r="GD85" s="625"/>
      <c r="GE85" s="625"/>
      <c r="GF85" s="625"/>
      <c r="GG85" s="625"/>
      <c r="GH85" s="625"/>
      <c r="GI85" s="625"/>
      <c r="GJ85" s="625"/>
      <c r="GK85" s="625"/>
      <c r="GL85" s="625"/>
      <c r="GM85" s="625"/>
      <c r="GN85" s="625"/>
      <c r="GO85" s="625"/>
      <c r="GP85" s="625"/>
      <c r="GQ85" s="625"/>
      <c r="GR85" s="625"/>
      <c r="GS85" s="625"/>
      <c r="GT85" s="625"/>
      <c r="GU85" s="625"/>
      <c r="GV85" s="625"/>
      <c r="GW85" s="625"/>
      <c r="GX85" s="625"/>
      <c r="GY85" s="625"/>
      <c r="GZ85" s="625"/>
      <c r="HA85" s="625"/>
      <c r="HB85" s="625"/>
      <c r="HC85" s="625"/>
      <c r="HD85" s="625"/>
      <c r="HE85" s="625"/>
      <c r="HF85" s="625"/>
      <c r="HG85" s="625"/>
      <c r="HH85" s="625"/>
      <c r="HI85" s="625"/>
      <c r="HJ85" s="625"/>
      <c r="HK85" s="625"/>
      <c r="HL85" s="625"/>
      <c r="HM85" s="625"/>
      <c r="HN85" s="625"/>
      <c r="HO85" s="625"/>
      <c r="HP85" s="625"/>
      <c r="HQ85" s="625"/>
      <c r="HR85" s="625"/>
      <c r="HS85" s="625"/>
      <c r="HT85" s="625"/>
      <c r="HU85" s="625"/>
    </row>
    <row r="86" spans="1:229" ht="62.25">
      <c r="A86" s="789">
        <v>7</v>
      </c>
      <c r="B86" s="789"/>
      <c r="C86" s="1091" t="s">
        <v>281</v>
      </c>
      <c r="D86" s="752" t="s">
        <v>328</v>
      </c>
      <c r="E86" s="687">
        <v>2</v>
      </c>
      <c r="F86" s="688"/>
      <c r="G86" s="688"/>
      <c r="H86" s="697"/>
      <c r="I86" s="686">
        <v>1.5</v>
      </c>
      <c r="J86" s="687">
        <v>45</v>
      </c>
      <c r="K86" s="688">
        <v>18</v>
      </c>
      <c r="L86" s="688">
        <v>9</v>
      </c>
      <c r="M86" s="688">
        <v>9</v>
      </c>
      <c r="N86" s="688"/>
      <c r="O86" s="689">
        <v>27</v>
      </c>
      <c r="P86" s="698"/>
      <c r="Q86" s="1058">
        <v>1</v>
      </c>
      <c r="R86" s="1059">
        <v>1</v>
      </c>
      <c r="S86" s="700"/>
      <c r="T86" s="694"/>
      <c r="U86" s="695">
        <v>0.4</v>
      </c>
      <c r="V86" s="696"/>
      <c r="W86" s="696"/>
      <c r="X86" s="696"/>
      <c r="Y86" s="1008">
        <v>22.5</v>
      </c>
      <c r="Z86" s="696"/>
      <c r="AA86" s="696"/>
      <c r="AB86" s="696"/>
      <c r="AC86" s="696"/>
      <c r="AD86" s="696"/>
      <c r="AE86" s="696"/>
      <c r="AF86" s="696"/>
      <c r="AG86" s="696"/>
      <c r="AH86" s="696"/>
      <c r="AI86" s="696"/>
      <c r="AJ86" s="696"/>
      <c r="AK86" s="696"/>
      <c r="AL86" s="696"/>
      <c r="AM86" s="696"/>
      <c r="AN86" s="696"/>
      <c r="AO86" s="696"/>
      <c r="AP86" s="696"/>
      <c r="AQ86" s="696"/>
      <c r="AR86" s="696"/>
      <c r="AS86" s="696"/>
      <c r="AT86" s="696"/>
      <c r="AU86" s="696"/>
      <c r="AV86" s="696"/>
      <c r="AW86" s="696"/>
      <c r="AX86" s="696"/>
      <c r="AY86" s="696"/>
      <c r="AZ86" s="696"/>
      <c r="BA86" s="696"/>
      <c r="BB86" s="696"/>
      <c r="BC86" s="696"/>
      <c r="BD86" s="696"/>
      <c r="BE86" s="696"/>
      <c r="BF86" s="696"/>
      <c r="BG86" s="696"/>
      <c r="BH86" s="696"/>
      <c r="BI86" s="696"/>
      <c r="BJ86" s="696"/>
      <c r="BK86" s="696"/>
      <c r="BL86" s="696"/>
      <c r="BM86" s="696"/>
      <c r="BN86" s="696"/>
      <c r="BO86" s="696"/>
      <c r="BP86" s="696"/>
      <c r="BQ86" s="696"/>
      <c r="BR86" s="696"/>
      <c r="BS86" s="696"/>
      <c r="BT86" s="696"/>
      <c r="BU86" s="696"/>
      <c r="BV86" s="696"/>
      <c r="BW86" s="696"/>
      <c r="BX86" s="696"/>
      <c r="BY86" s="696"/>
      <c r="BZ86" s="696"/>
      <c r="CA86" s="696"/>
      <c r="CB86" s="696"/>
      <c r="CC86" s="696"/>
      <c r="CD86" s="696"/>
      <c r="CE86" s="696"/>
      <c r="CF86" s="696"/>
      <c r="CG86" s="696"/>
      <c r="CH86" s="696"/>
      <c r="CI86" s="696"/>
      <c r="CJ86" s="696"/>
      <c r="CK86" s="696"/>
      <c r="CL86" s="696"/>
      <c r="CM86" s="696"/>
      <c r="CN86" s="696"/>
      <c r="CO86" s="696"/>
      <c r="CP86" s="696"/>
      <c r="CQ86" s="696"/>
      <c r="CR86" s="696"/>
      <c r="CS86" s="696"/>
      <c r="CT86" s="696"/>
      <c r="CU86" s="696"/>
      <c r="CV86" s="696"/>
      <c r="CW86" s="696"/>
      <c r="CX86" s="696"/>
      <c r="CY86" s="696"/>
      <c r="CZ86" s="696"/>
      <c r="DA86" s="696"/>
      <c r="DB86" s="696"/>
      <c r="DC86" s="696"/>
      <c r="DD86" s="696"/>
      <c r="DE86" s="696"/>
      <c r="DF86" s="696"/>
      <c r="DG86" s="696"/>
      <c r="DH86" s="696"/>
      <c r="DI86" s="696"/>
      <c r="DJ86" s="696"/>
      <c r="DK86" s="696"/>
      <c r="DL86" s="696"/>
      <c r="DM86" s="696"/>
      <c r="DN86" s="696"/>
      <c r="DO86" s="696"/>
      <c r="DP86" s="696"/>
      <c r="DQ86" s="696"/>
      <c r="DR86" s="696"/>
      <c r="DS86" s="696"/>
      <c r="DT86" s="696"/>
      <c r="DU86" s="696"/>
      <c r="DV86" s="696"/>
      <c r="DW86" s="696"/>
      <c r="DX86" s="696"/>
      <c r="DY86" s="696"/>
      <c r="DZ86" s="696"/>
      <c r="EA86" s="696"/>
      <c r="EB86" s="696"/>
      <c r="EC86" s="696"/>
      <c r="ED86" s="696"/>
      <c r="EE86" s="696"/>
      <c r="EF86" s="696"/>
      <c r="EG86" s="696"/>
      <c r="EH86" s="696"/>
      <c r="EI86" s="696"/>
      <c r="EJ86" s="696"/>
      <c r="EK86" s="696"/>
      <c r="EL86" s="696"/>
      <c r="EM86" s="696"/>
      <c r="EN86" s="696"/>
      <c r="EO86" s="696"/>
      <c r="EP86" s="696"/>
      <c r="EQ86" s="696"/>
      <c r="ER86" s="696"/>
      <c r="ES86" s="696"/>
      <c r="ET86" s="696"/>
      <c r="EU86" s="696"/>
      <c r="EV86" s="696"/>
      <c r="EW86" s="696"/>
      <c r="EX86" s="696"/>
      <c r="EY86" s="696"/>
      <c r="EZ86" s="696"/>
      <c r="FA86" s="696"/>
      <c r="FB86" s="696"/>
      <c r="FC86" s="696"/>
      <c r="FD86" s="696"/>
      <c r="FE86" s="696"/>
      <c r="FF86" s="696"/>
      <c r="FG86" s="696"/>
      <c r="FH86" s="696"/>
      <c r="FI86" s="696"/>
      <c r="FJ86" s="696"/>
      <c r="FK86" s="696"/>
      <c r="FL86" s="696"/>
      <c r="FM86" s="696"/>
      <c r="FN86" s="696"/>
      <c r="FO86" s="696"/>
      <c r="FP86" s="696"/>
      <c r="FQ86" s="696"/>
      <c r="FR86" s="696"/>
      <c r="FS86" s="696"/>
      <c r="FT86" s="696"/>
      <c r="FU86" s="696"/>
      <c r="FV86" s="696"/>
      <c r="FW86" s="696"/>
      <c r="FX86" s="696"/>
      <c r="FY86" s="696"/>
      <c r="FZ86" s="696"/>
      <c r="GA86" s="696"/>
      <c r="GB86" s="696"/>
      <c r="GC86" s="696"/>
      <c r="GD86" s="696"/>
      <c r="GE86" s="696"/>
      <c r="GF86" s="696"/>
      <c r="GG86" s="696"/>
      <c r="GH86" s="696"/>
      <c r="GI86" s="696"/>
      <c r="GJ86" s="696"/>
      <c r="GK86" s="696"/>
      <c r="GL86" s="696"/>
      <c r="GM86" s="696"/>
      <c r="GN86" s="696"/>
      <c r="GO86" s="696"/>
      <c r="GP86" s="696"/>
      <c r="GQ86" s="696"/>
      <c r="GR86" s="696"/>
      <c r="GS86" s="696"/>
      <c r="GT86" s="696"/>
      <c r="GU86" s="696"/>
      <c r="GV86" s="696"/>
      <c r="GW86" s="696"/>
      <c r="GX86" s="696"/>
      <c r="GY86" s="696"/>
      <c r="GZ86" s="696"/>
      <c r="HA86" s="696"/>
      <c r="HB86" s="696"/>
      <c r="HC86" s="696"/>
      <c r="HD86" s="696"/>
      <c r="HE86" s="696"/>
      <c r="HF86" s="696"/>
      <c r="HG86" s="696"/>
      <c r="HH86" s="696"/>
      <c r="HI86" s="696"/>
      <c r="HJ86" s="696"/>
      <c r="HK86" s="696"/>
      <c r="HL86" s="696"/>
      <c r="HM86" s="696"/>
      <c r="HN86" s="696"/>
      <c r="HO86" s="696"/>
      <c r="HP86" s="696"/>
      <c r="HQ86" s="696"/>
      <c r="HR86" s="696"/>
      <c r="HS86" s="696"/>
      <c r="HT86" s="696"/>
      <c r="HU86" s="696"/>
    </row>
    <row r="87" spans="1:229" ht="30.75">
      <c r="A87" s="789">
        <v>14</v>
      </c>
      <c r="B87" s="789"/>
      <c r="C87" s="1091" t="s">
        <v>244</v>
      </c>
      <c r="D87" s="755" t="s">
        <v>276</v>
      </c>
      <c r="E87" s="687"/>
      <c r="F87" s="688">
        <v>2</v>
      </c>
      <c r="G87" s="688"/>
      <c r="H87" s="785"/>
      <c r="I87" s="637">
        <v>4</v>
      </c>
      <c r="J87" s="967">
        <v>120</v>
      </c>
      <c r="K87" s="968">
        <v>36</v>
      </c>
      <c r="L87" s="968">
        <v>18</v>
      </c>
      <c r="M87" s="968"/>
      <c r="N87" s="968">
        <v>18</v>
      </c>
      <c r="O87" s="969">
        <v>54</v>
      </c>
      <c r="P87" s="970"/>
      <c r="Q87" s="1062">
        <v>2</v>
      </c>
      <c r="R87" s="1063">
        <v>2</v>
      </c>
      <c r="S87" s="700"/>
      <c r="T87" s="694"/>
      <c r="U87" s="695">
        <v>0.3</v>
      </c>
      <c r="V87" s="696"/>
      <c r="W87" s="696"/>
      <c r="X87" s="696"/>
      <c r="Y87" s="696"/>
      <c r="Z87" s="696"/>
      <c r="AA87" s="696"/>
      <c r="AB87" s="696"/>
      <c r="AC87" s="696"/>
      <c r="AD87" s="696"/>
      <c r="AE87" s="696"/>
      <c r="AF87" s="696"/>
      <c r="AG87" s="696"/>
      <c r="AH87" s="696"/>
      <c r="AI87" s="696"/>
      <c r="AJ87" s="696"/>
      <c r="AK87" s="696"/>
      <c r="AL87" s="696"/>
      <c r="AM87" s="696"/>
      <c r="AN87" s="696"/>
      <c r="AO87" s="696"/>
      <c r="AP87" s="696"/>
      <c r="AQ87" s="696"/>
      <c r="AR87" s="696"/>
      <c r="AS87" s="696"/>
      <c r="AT87" s="696"/>
      <c r="AU87" s="696"/>
      <c r="AV87" s="696"/>
      <c r="AW87" s="696"/>
      <c r="AX87" s="696"/>
      <c r="AY87" s="696"/>
      <c r="AZ87" s="696"/>
      <c r="BA87" s="696"/>
      <c r="BB87" s="696"/>
      <c r="BC87" s="696"/>
      <c r="BD87" s="696"/>
      <c r="BE87" s="696"/>
      <c r="BF87" s="696"/>
      <c r="BG87" s="696"/>
      <c r="BH87" s="696"/>
      <c r="BI87" s="696"/>
      <c r="BJ87" s="696"/>
      <c r="BK87" s="696"/>
      <c r="BL87" s="696"/>
      <c r="BM87" s="696"/>
      <c r="BN87" s="696"/>
      <c r="BO87" s="696"/>
      <c r="BP87" s="696"/>
      <c r="BQ87" s="696"/>
      <c r="BR87" s="696"/>
      <c r="BS87" s="696"/>
      <c r="BT87" s="696"/>
      <c r="BU87" s="696"/>
      <c r="BV87" s="696"/>
      <c r="BW87" s="696"/>
      <c r="BX87" s="696"/>
      <c r="BY87" s="696"/>
      <c r="BZ87" s="696"/>
      <c r="CA87" s="696"/>
      <c r="CB87" s="696"/>
      <c r="CC87" s="696"/>
      <c r="CD87" s="696"/>
      <c r="CE87" s="696"/>
      <c r="CF87" s="696"/>
      <c r="CG87" s="696"/>
      <c r="CH87" s="696"/>
      <c r="CI87" s="696"/>
      <c r="CJ87" s="696"/>
      <c r="CK87" s="696"/>
      <c r="CL87" s="696"/>
      <c r="CM87" s="696"/>
      <c r="CN87" s="696"/>
      <c r="CO87" s="696"/>
      <c r="CP87" s="696"/>
      <c r="CQ87" s="696"/>
      <c r="CR87" s="696"/>
      <c r="CS87" s="696"/>
      <c r="CT87" s="696"/>
      <c r="CU87" s="696"/>
      <c r="CV87" s="696"/>
      <c r="CW87" s="696"/>
      <c r="CX87" s="696"/>
      <c r="CY87" s="696"/>
      <c r="CZ87" s="696"/>
      <c r="DA87" s="696"/>
      <c r="DB87" s="696"/>
      <c r="DC87" s="696"/>
      <c r="DD87" s="696"/>
      <c r="DE87" s="696"/>
      <c r="DF87" s="696"/>
      <c r="DG87" s="696"/>
      <c r="DH87" s="696"/>
      <c r="DI87" s="696"/>
      <c r="DJ87" s="696"/>
      <c r="DK87" s="696"/>
      <c r="DL87" s="696"/>
      <c r="DM87" s="696"/>
      <c r="DN87" s="696"/>
      <c r="DO87" s="696"/>
      <c r="DP87" s="696"/>
      <c r="DQ87" s="696"/>
      <c r="DR87" s="696"/>
      <c r="DS87" s="696"/>
      <c r="DT87" s="696"/>
      <c r="DU87" s="696"/>
      <c r="DV87" s="696"/>
      <c r="DW87" s="696"/>
      <c r="DX87" s="696"/>
      <c r="DY87" s="696"/>
      <c r="DZ87" s="696"/>
      <c r="EA87" s="696"/>
      <c r="EB87" s="696"/>
      <c r="EC87" s="696"/>
      <c r="ED87" s="696"/>
      <c r="EE87" s="696"/>
      <c r="EF87" s="696"/>
      <c r="EG87" s="696"/>
      <c r="EH87" s="696"/>
      <c r="EI87" s="696"/>
      <c r="EJ87" s="696"/>
      <c r="EK87" s="696"/>
      <c r="EL87" s="696"/>
      <c r="EM87" s="696"/>
      <c r="EN87" s="696"/>
      <c r="EO87" s="696"/>
      <c r="EP87" s="696"/>
      <c r="EQ87" s="696"/>
      <c r="ER87" s="696"/>
      <c r="ES87" s="696"/>
      <c r="ET87" s="696"/>
      <c r="EU87" s="696"/>
      <c r="EV87" s="696"/>
      <c r="EW87" s="696"/>
      <c r="EX87" s="696"/>
      <c r="EY87" s="696"/>
      <c r="EZ87" s="696"/>
      <c r="FA87" s="696"/>
      <c r="FB87" s="696"/>
      <c r="FC87" s="696"/>
      <c r="FD87" s="696"/>
      <c r="FE87" s="696"/>
      <c r="FF87" s="696"/>
      <c r="FG87" s="696"/>
      <c r="FH87" s="696"/>
      <c r="FI87" s="696"/>
      <c r="FJ87" s="696"/>
      <c r="FK87" s="696"/>
      <c r="FL87" s="696"/>
      <c r="FM87" s="696"/>
      <c r="FN87" s="696"/>
      <c r="FO87" s="696"/>
      <c r="FP87" s="696"/>
      <c r="FQ87" s="696"/>
      <c r="FR87" s="696"/>
      <c r="FS87" s="696"/>
      <c r="FT87" s="696"/>
      <c r="FU87" s="696"/>
      <c r="FV87" s="696"/>
      <c r="FW87" s="696"/>
      <c r="FX87" s="696"/>
      <c r="FY87" s="696"/>
      <c r="FZ87" s="696"/>
      <c r="GA87" s="696"/>
      <c r="GB87" s="696"/>
      <c r="GC87" s="696"/>
      <c r="GD87" s="696"/>
      <c r="GE87" s="696"/>
      <c r="GF87" s="696"/>
      <c r="GG87" s="696"/>
      <c r="GH87" s="696"/>
      <c r="GI87" s="696"/>
      <c r="GJ87" s="696"/>
      <c r="GK87" s="696"/>
      <c r="GL87" s="696"/>
      <c r="GM87" s="696"/>
      <c r="GN87" s="696"/>
      <c r="GO87" s="696"/>
      <c r="GP87" s="696"/>
      <c r="GQ87" s="696"/>
      <c r="GR87" s="696"/>
      <c r="GS87" s="696"/>
      <c r="GT87" s="696"/>
      <c r="GU87" s="696"/>
      <c r="GV87" s="696"/>
      <c r="GW87" s="696"/>
      <c r="GX87" s="696"/>
      <c r="GY87" s="696"/>
      <c r="GZ87" s="696"/>
      <c r="HA87" s="696"/>
      <c r="HB87" s="696"/>
      <c r="HC87" s="696"/>
      <c r="HD87" s="696"/>
      <c r="HE87" s="696"/>
      <c r="HF87" s="696"/>
      <c r="HG87" s="696"/>
      <c r="HH87" s="696"/>
      <c r="HI87" s="696"/>
      <c r="HJ87" s="696"/>
      <c r="HK87" s="696"/>
      <c r="HL87" s="696"/>
      <c r="HM87" s="696"/>
      <c r="HN87" s="696"/>
      <c r="HO87" s="696"/>
      <c r="HP87" s="696"/>
      <c r="HQ87" s="696"/>
      <c r="HR87" s="696"/>
      <c r="HS87" s="696"/>
      <c r="HT87" s="696"/>
      <c r="HU87" s="696"/>
    </row>
    <row r="88" spans="1:229" ht="15">
      <c r="A88" s="789">
        <v>8</v>
      </c>
      <c r="B88" s="789"/>
      <c r="C88" s="1091" t="s">
        <v>309</v>
      </c>
      <c r="D88" s="754" t="s">
        <v>267</v>
      </c>
      <c r="E88" s="687">
        <v>2</v>
      </c>
      <c r="F88" s="688"/>
      <c r="G88" s="688"/>
      <c r="H88" s="785"/>
      <c r="I88" s="1003">
        <v>1.5</v>
      </c>
      <c r="J88" s="687">
        <v>45</v>
      </c>
      <c r="K88" s="688">
        <v>18</v>
      </c>
      <c r="L88" s="688">
        <v>9</v>
      </c>
      <c r="M88" s="688"/>
      <c r="N88" s="688">
        <v>9</v>
      </c>
      <c r="O88" s="689">
        <v>48</v>
      </c>
      <c r="P88" s="698"/>
      <c r="Q88" s="1066">
        <v>1</v>
      </c>
      <c r="R88" s="1067">
        <v>1</v>
      </c>
      <c r="S88" s="700"/>
      <c r="T88" s="694"/>
      <c r="U88" s="695">
        <v>0.4</v>
      </c>
      <c r="V88" s="696"/>
      <c r="W88" s="696"/>
      <c r="X88" s="696"/>
      <c r="Y88" s="696"/>
      <c r="Z88" s="696"/>
      <c r="AA88" s="696"/>
      <c r="AB88" s="696"/>
      <c r="AC88" s="696"/>
      <c r="AD88" s="696"/>
      <c r="AE88" s="696"/>
      <c r="AF88" s="696"/>
      <c r="AG88" s="696"/>
      <c r="AH88" s="696"/>
      <c r="AI88" s="696"/>
      <c r="AJ88" s="696"/>
      <c r="AK88" s="696"/>
      <c r="AL88" s="696"/>
      <c r="AM88" s="696"/>
      <c r="AN88" s="696"/>
      <c r="AO88" s="696"/>
      <c r="AP88" s="696"/>
      <c r="AQ88" s="696"/>
      <c r="AR88" s="696"/>
      <c r="AS88" s="696"/>
      <c r="AT88" s="696"/>
      <c r="AU88" s="696"/>
      <c r="AV88" s="696"/>
      <c r="AW88" s="696"/>
      <c r="AX88" s="696"/>
      <c r="AY88" s="696"/>
      <c r="AZ88" s="696"/>
      <c r="BA88" s="696"/>
      <c r="BB88" s="696"/>
      <c r="BC88" s="696"/>
      <c r="BD88" s="696"/>
      <c r="BE88" s="696"/>
      <c r="BF88" s="696"/>
      <c r="BG88" s="696"/>
      <c r="BH88" s="696"/>
      <c r="BI88" s="696"/>
      <c r="BJ88" s="696"/>
      <c r="BK88" s="696"/>
      <c r="BL88" s="696"/>
      <c r="BM88" s="696"/>
      <c r="BN88" s="696"/>
      <c r="BO88" s="696"/>
      <c r="BP88" s="696"/>
      <c r="BQ88" s="696"/>
      <c r="BR88" s="696"/>
      <c r="BS88" s="696"/>
      <c r="BT88" s="696"/>
      <c r="BU88" s="696"/>
      <c r="BV88" s="696"/>
      <c r="BW88" s="696"/>
      <c r="BX88" s="696"/>
      <c r="BY88" s="696"/>
      <c r="BZ88" s="696"/>
      <c r="CA88" s="696"/>
      <c r="CB88" s="696"/>
      <c r="CC88" s="696"/>
      <c r="CD88" s="696"/>
      <c r="CE88" s="696"/>
      <c r="CF88" s="696"/>
      <c r="CG88" s="696"/>
      <c r="CH88" s="696"/>
      <c r="CI88" s="696"/>
      <c r="CJ88" s="696"/>
      <c r="CK88" s="696"/>
      <c r="CL88" s="696"/>
      <c r="CM88" s="696"/>
      <c r="CN88" s="696"/>
      <c r="CO88" s="696"/>
      <c r="CP88" s="696"/>
      <c r="CQ88" s="696"/>
      <c r="CR88" s="696"/>
      <c r="CS88" s="696"/>
      <c r="CT88" s="696"/>
      <c r="CU88" s="696"/>
      <c r="CV88" s="696"/>
      <c r="CW88" s="696"/>
      <c r="CX88" s="696"/>
      <c r="CY88" s="696"/>
      <c r="CZ88" s="696"/>
      <c r="DA88" s="696"/>
      <c r="DB88" s="696"/>
      <c r="DC88" s="696"/>
      <c r="DD88" s="696"/>
      <c r="DE88" s="696"/>
      <c r="DF88" s="696"/>
      <c r="DG88" s="696"/>
      <c r="DH88" s="696"/>
      <c r="DI88" s="696"/>
      <c r="DJ88" s="696"/>
      <c r="DK88" s="696"/>
      <c r="DL88" s="696"/>
      <c r="DM88" s="696"/>
      <c r="DN88" s="696"/>
      <c r="DO88" s="696"/>
      <c r="DP88" s="696"/>
      <c r="DQ88" s="696"/>
      <c r="DR88" s="696"/>
      <c r="DS88" s="696"/>
      <c r="DT88" s="696"/>
      <c r="DU88" s="696"/>
      <c r="DV88" s="696"/>
      <c r="DW88" s="696"/>
      <c r="DX88" s="696"/>
      <c r="DY88" s="696"/>
      <c r="DZ88" s="696"/>
      <c r="EA88" s="696"/>
      <c r="EB88" s="696"/>
      <c r="EC88" s="696"/>
      <c r="ED88" s="696"/>
      <c r="EE88" s="696"/>
      <c r="EF88" s="696"/>
      <c r="EG88" s="696"/>
      <c r="EH88" s="696"/>
      <c r="EI88" s="696"/>
      <c r="EJ88" s="696"/>
      <c r="EK88" s="696"/>
      <c r="EL88" s="696"/>
      <c r="EM88" s="696"/>
      <c r="EN88" s="696"/>
      <c r="EO88" s="696"/>
      <c r="EP88" s="696"/>
      <c r="EQ88" s="696"/>
      <c r="ER88" s="696"/>
      <c r="ES88" s="696"/>
      <c r="ET88" s="696"/>
      <c r="EU88" s="696"/>
      <c r="EV88" s="696"/>
      <c r="EW88" s="696"/>
      <c r="EX88" s="696"/>
      <c r="EY88" s="696"/>
      <c r="EZ88" s="696"/>
      <c r="FA88" s="696"/>
      <c r="FB88" s="696"/>
      <c r="FC88" s="696"/>
      <c r="FD88" s="696"/>
      <c r="FE88" s="696"/>
      <c r="FF88" s="696"/>
      <c r="FG88" s="696"/>
      <c r="FH88" s="696"/>
      <c r="FI88" s="696"/>
      <c r="FJ88" s="696"/>
      <c r="FK88" s="696"/>
      <c r="FL88" s="696"/>
      <c r="FM88" s="696"/>
      <c r="FN88" s="696"/>
      <c r="FO88" s="696"/>
      <c r="FP88" s="696"/>
      <c r="FQ88" s="696"/>
      <c r="FR88" s="696"/>
      <c r="FS88" s="696"/>
      <c r="FT88" s="696"/>
      <c r="FU88" s="696"/>
      <c r="FV88" s="696"/>
      <c r="FW88" s="696"/>
      <c r="FX88" s="696"/>
      <c r="FY88" s="696"/>
      <c r="FZ88" s="696"/>
      <c r="GA88" s="696"/>
      <c r="GB88" s="696"/>
      <c r="GC88" s="696"/>
      <c r="GD88" s="696"/>
      <c r="GE88" s="696"/>
      <c r="GF88" s="696"/>
      <c r="GG88" s="696"/>
      <c r="GH88" s="696"/>
      <c r="GI88" s="696"/>
      <c r="GJ88" s="696"/>
      <c r="GK88" s="696"/>
      <c r="GL88" s="696"/>
      <c r="GM88" s="696"/>
      <c r="GN88" s="696"/>
      <c r="GO88" s="696"/>
      <c r="GP88" s="696"/>
      <c r="GQ88" s="696"/>
      <c r="GR88" s="696"/>
      <c r="GS88" s="696"/>
      <c r="GT88" s="696"/>
      <c r="GU88" s="696"/>
      <c r="GV88" s="696"/>
      <c r="GW88" s="696"/>
      <c r="GX88" s="696"/>
      <c r="GY88" s="696"/>
      <c r="GZ88" s="696"/>
      <c r="HA88" s="696"/>
      <c r="HB88" s="696"/>
      <c r="HC88" s="696"/>
      <c r="HD88" s="696"/>
      <c r="HE88" s="696"/>
      <c r="HF88" s="696"/>
      <c r="HG88" s="696"/>
      <c r="HH88" s="696"/>
      <c r="HI88" s="696"/>
      <c r="HJ88" s="696"/>
      <c r="HK88" s="696"/>
      <c r="HL88" s="696"/>
      <c r="HM88" s="696"/>
      <c r="HN88" s="696"/>
      <c r="HO88" s="696"/>
      <c r="HP88" s="696"/>
      <c r="HQ88" s="696"/>
      <c r="HR88" s="696"/>
      <c r="HS88" s="696"/>
      <c r="HT88" s="696"/>
      <c r="HU88" s="696"/>
    </row>
    <row r="89" spans="1:229" ht="15">
      <c r="A89" s="789">
        <v>8</v>
      </c>
      <c r="B89" s="789"/>
      <c r="C89" s="1091" t="s">
        <v>310</v>
      </c>
      <c r="D89" s="754" t="s">
        <v>268</v>
      </c>
      <c r="E89" s="687"/>
      <c r="F89" s="688"/>
      <c r="G89" s="688">
        <v>2</v>
      </c>
      <c r="H89" s="785"/>
      <c r="I89" s="686">
        <v>1.5</v>
      </c>
      <c r="J89" s="687">
        <v>45</v>
      </c>
      <c r="K89" s="688">
        <v>18</v>
      </c>
      <c r="L89" s="688"/>
      <c r="M89" s="688"/>
      <c r="N89" s="688">
        <v>18</v>
      </c>
      <c r="O89" s="689">
        <v>21</v>
      </c>
      <c r="P89" s="711"/>
      <c r="Q89" s="1068">
        <v>1</v>
      </c>
      <c r="R89" s="1069">
        <v>1</v>
      </c>
      <c r="S89" s="700"/>
      <c r="T89" s="694"/>
      <c r="U89" s="695">
        <v>0.4</v>
      </c>
      <c r="V89" s="696"/>
      <c r="W89" s="696"/>
      <c r="X89" s="696"/>
      <c r="Y89" s="696"/>
      <c r="Z89" s="696"/>
      <c r="AA89" s="696"/>
      <c r="AB89" s="696"/>
      <c r="AC89" s="696"/>
      <c r="AD89" s="696"/>
      <c r="AE89" s="696"/>
      <c r="AF89" s="696"/>
      <c r="AG89" s="696"/>
      <c r="AH89" s="696"/>
      <c r="AI89" s="696"/>
      <c r="AJ89" s="696"/>
      <c r="AK89" s="696"/>
      <c r="AL89" s="696"/>
      <c r="AM89" s="696"/>
      <c r="AN89" s="696"/>
      <c r="AO89" s="696"/>
      <c r="AP89" s="696"/>
      <c r="AQ89" s="696"/>
      <c r="AR89" s="696"/>
      <c r="AS89" s="696"/>
      <c r="AT89" s="696"/>
      <c r="AU89" s="696"/>
      <c r="AV89" s="696"/>
      <c r="AW89" s="696"/>
      <c r="AX89" s="696"/>
      <c r="AY89" s="696"/>
      <c r="AZ89" s="696"/>
      <c r="BA89" s="696"/>
      <c r="BB89" s="696"/>
      <c r="BC89" s="696"/>
      <c r="BD89" s="696"/>
      <c r="BE89" s="696"/>
      <c r="BF89" s="696"/>
      <c r="BG89" s="696"/>
      <c r="BH89" s="696"/>
      <c r="BI89" s="696"/>
      <c r="BJ89" s="696"/>
      <c r="BK89" s="696"/>
      <c r="BL89" s="696"/>
      <c r="BM89" s="696"/>
      <c r="BN89" s="696"/>
      <c r="BO89" s="696"/>
      <c r="BP89" s="696"/>
      <c r="BQ89" s="696"/>
      <c r="BR89" s="696"/>
      <c r="BS89" s="696"/>
      <c r="BT89" s="696"/>
      <c r="BU89" s="696"/>
      <c r="BV89" s="696"/>
      <c r="BW89" s="696"/>
      <c r="BX89" s="696"/>
      <c r="BY89" s="696"/>
      <c r="BZ89" s="696"/>
      <c r="CA89" s="696"/>
      <c r="CB89" s="696"/>
      <c r="CC89" s="696"/>
      <c r="CD89" s="696"/>
      <c r="CE89" s="696"/>
      <c r="CF89" s="696"/>
      <c r="CG89" s="696"/>
      <c r="CH89" s="696"/>
      <c r="CI89" s="696"/>
      <c r="CJ89" s="696"/>
      <c r="CK89" s="696"/>
      <c r="CL89" s="696"/>
      <c r="CM89" s="696"/>
      <c r="CN89" s="696"/>
      <c r="CO89" s="696"/>
      <c r="CP89" s="696"/>
      <c r="CQ89" s="696"/>
      <c r="CR89" s="696"/>
      <c r="CS89" s="696"/>
      <c r="CT89" s="696"/>
      <c r="CU89" s="696"/>
      <c r="CV89" s="696"/>
      <c r="CW89" s="696"/>
      <c r="CX89" s="696"/>
      <c r="CY89" s="696"/>
      <c r="CZ89" s="696"/>
      <c r="DA89" s="696"/>
      <c r="DB89" s="696"/>
      <c r="DC89" s="696"/>
      <c r="DD89" s="696"/>
      <c r="DE89" s="696"/>
      <c r="DF89" s="696"/>
      <c r="DG89" s="696"/>
      <c r="DH89" s="696"/>
      <c r="DI89" s="696"/>
      <c r="DJ89" s="696"/>
      <c r="DK89" s="696"/>
      <c r="DL89" s="696"/>
      <c r="DM89" s="696"/>
      <c r="DN89" s="696"/>
      <c r="DO89" s="696"/>
      <c r="DP89" s="696"/>
      <c r="DQ89" s="696"/>
      <c r="DR89" s="696"/>
      <c r="DS89" s="696"/>
      <c r="DT89" s="696"/>
      <c r="DU89" s="696"/>
      <c r="DV89" s="696"/>
      <c r="DW89" s="696"/>
      <c r="DX89" s="696"/>
      <c r="DY89" s="696"/>
      <c r="DZ89" s="696"/>
      <c r="EA89" s="696"/>
      <c r="EB89" s="696"/>
      <c r="EC89" s="696"/>
      <c r="ED89" s="696"/>
      <c r="EE89" s="696"/>
      <c r="EF89" s="696"/>
      <c r="EG89" s="696"/>
      <c r="EH89" s="696"/>
      <c r="EI89" s="696"/>
      <c r="EJ89" s="696"/>
      <c r="EK89" s="696"/>
      <c r="EL89" s="696"/>
      <c r="EM89" s="696"/>
      <c r="EN89" s="696"/>
      <c r="EO89" s="696"/>
      <c r="EP89" s="696"/>
      <c r="EQ89" s="696"/>
      <c r="ER89" s="696"/>
      <c r="ES89" s="696"/>
      <c r="ET89" s="696"/>
      <c r="EU89" s="696"/>
      <c r="EV89" s="696"/>
      <c r="EW89" s="696"/>
      <c r="EX89" s="696"/>
      <c r="EY89" s="696"/>
      <c r="EZ89" s="696"/>
      <c r="FA89" s="696"/>
      <c r="FB89" s="696"/>
      <c r="FC89" s="696"/>
      <c r="FD89" s="696"/>
      <c r="FE89" s="696"/>
      <c r="FF89" s="696"/>
      <c r="FG89" s="696"/>
      <c r="FH89" s="696"/>
      <c r="FI89" s="696"/>
      <c r="FJ89" s="696"/>
      <c r="FK89" s="696"/>
      <c r="FL89" s="696"/>
      <c r="FM89" s="696"/>
      <c r="FN89" s="696"/>
      <c r="FO89" s="696"/>
      <c r="FP89" s="696"/>
      <c r="FQ89" s="696"/>
      <c r="FR89" s="696"/>
      <c r="FS89" s="696"/>
      <c r="FT89" s="696"/>
      <c r="FU89" s="696"/>
      <c r="FV89" s="696"/>
      <c r="FW89" s="696"/>
      <c r="FX89" s="696"/>
      <c r="FY89" s="696"/>
      <c r="FZ89" s="696"/>
      <c r="GA89" s="696"/>
      <c r="GB89" s="696"/>
      <c r="GC89" s="696"/>
      <c r="GD89" s="696"/>
      <c r="GE89" s="696"/>
      <c r="GF89" s="696"/>
      <c r="GG89" s="696"/>
      <c r="GH89" s="696"/>
      <c r="GI89" s="696"/>
      <c r="GJ89" s="696"/>
      <c r="GK89" s="696"/>
      <c r="GL89" s="696"/>
      <c r="GM89" s="696"/>
      <c r="GN89" s="696"/>
      <c r="GO89" s="696"/>
      <c r="GP89" s="696"/>
      <c r="GQ89" s="696"/>
      <c r="GR89" s="696"/>
      <c r="GS89" s="696"/>
      <c r="GT89" s="696"/>
      <c r="GU89" s="696"/>
      <c r="GV89" s="696"/>
      <c r="GW89" s="696"/>
      <c r="GX89" s="696"/>
      <c r="GY89" s="696"/>
      <c r="GZ89" s="696"/>
      <c r="HA89" s="696"/>
      <c r="HB89" s="696"/>
      <c r="HC89" s="696"/>
      <c r="HD89" s="696"/>
      <c r="HE89" s="696"/>
      <c r="HF89" s="696"/>
      <c r="HG89" s="696"/>
      <c r="HH89" s="696"/>
      <c r="HI89" s="696"/>
      <c r="HJ89" s="696"/>
      <c r="HK89" s="696"/>
      <c r="HL89" s="696"/>
      <c r="HM89" s="696"/>
      <c r="HN89" s="696"/>
      <c r="HO89" s="696"/>
      <c r="HP89" s="696"/>
      <c r="HQ89" s="696"/>
      <c r="HR89" s="696"/>
      <c r="HS89" s="696"/>
      <c r="HT89" s="696"/>
      <c r="HU89" s="696"/>
    </row>
    <row r="90" spans="1:229" ht="30.75">
      <c r="A90" s="789">
        <v>15</v>
      </c>
      <c r="B90" s="789"/>
      <c r="C90" s="1091" t="s">
        <v>285</v>
      </c>
      <c r="D90" s="755" t="s">
        <v>269</v>
      </c>
      <c r="E90" s="687"/>
      <c r="F90" s="688">
        <v>2</v>
      </c>
      <c r="G90" s="688"/>
      <c r="H90" s="785"/>
      <c r="I90" s="703">
        <v>3</v>
      </c>
      <c r="J90" s="638">
        <v>90</v>
      </c>
      <c r="K90" s="692">
        <v>36</v>
      </c>
      <c r="L90" s="692">
        <v>18</v>
      </c>
      <c r="M90" s="692"/>
      <c r="N90" s="692">
        <v>18</v>
      </c>
      <c r="O90" s="702">
        <v>54</v>
      </c>
      <c r="P90" s="711"/>
      <c r="Q90" s="1068">
        <v>2</v>
      </c>
      <c r="R90" s="1069">
        <v>2</v>
      </c>
      <c r="S90" s="700"/>
      <c r="T90" s="694"/>
      <c r="U90" s="695">
        <v>0.4</v>
      </c>
      <c r="V90" s="696"/>
      <c r="W90" s="696"/>
      <c r="X90" s="696"/>
      <c r="Y90" s="696"/>
      <c r="Z90" s="696"/>
      <c r="AA90" s="696"/>
      <c r="AB90" s="696"/>
      <c r="AC90" s="696"/>
      <c r="AD90" s="696"/>
      <c r="AE90" s="696"/>
      <c r="AF90" s="696"/>
      <c r="AG90" s="696"/>
      <c r="AH90" s="696"/>
      <c r="AI90" s="696"/>
      <c r="AJ90" s="696"/>
      <c r="AK90" s="696"/>
      <c r="AL90" s="696"/>
      <c r="AM90" s="696"/>
      <c r="AN90" s="696"/>
      <c r="AO90" s="696"/>
      <c r="AP90" s="696"/>
      <c r="AQ90" s="696"/>
      <c r="AR90" s="696"/>
      <c r="AS90" s="696"/>
      <c r="AT90" s="696"/>
      <c r="AU90" s="696"/>
      <c r="AV90" s="696"/>
      <c r="AW90" s="696"/>
      <c r="AX90" s="696"/>
      <c r="AY90" s="696"/>
      <c r="AZ90" s="696"/>
      <c r="BA90" s="696"/>
      <c r="BB90" s="696"/>
      <c r="BC90" s="696"/>
      <c r="BD90" s="696"/>
      <c r="BE90" s="696"/>
      <c r="BF90" s="696"/>
      <c r="BG90" s="696"/>
      <c r="BH90" s="696"/>
      <c r="BI90" s="696"/>
      <c r="BJ90" s="696"/>
      <c r="BK90" s="696"/>
      <c r="BL90" s="696"/>
      <c r="BM90" s="696"/>
      <c r="BN90" s="696"/>
      <c r="BO90" s="696"/>
      <c r="BP90" s="696"/>
      <c r="BQ90" s="696"/>
      <c r="BR90" s="696"/>
      <c r="BS90" s="696"/>
      <c r="BT90" s="696"/>
      <c r="BU90" s="696"/>
      <c r="BV90" s="696"/>
      <c r="BW90" s="696"/>
      <c r="BX90" s="696"/>
      <c r="BY90" s="696"/>
      <c r="BZ90" s="696"/>
      <c r="CA90" s="696"/>
      <c r="CB90" s="696"/>
      <c r="CC90" s="696"/>
      <c r="CD90" s="696"/>
      <c r="CE90" s="696"/>
      <c r="CF90" s="696"/>
      <c r="CG90" s="696"/>
      <c r="CH90" s="696"/>
      <c r="CI90" s="696"/>
      <c r="CJ90" s="696"/>
      <c r="CK90" s="696"/>
      <c r="CL90" s="696"/>
      <c r="CM90" s="696"/>
      <c r="CN90" s="696"/>
      <c r="CO90" s="696"/>
      <c r="CP90" s="696"/>
      <c r="CQ90" s="696"/>
      <c r="CR90" s="696"/>
      <c r="CS90" s="696"/>
      <c r="CT90" s="696"/>
      <c r="CU90" s="696"/>
      <c r="CV90" s="696"/>
      <c r="CW90" s="696"/>
      <c r="CX90" s="696"/>
      <c r="CY90" s="696"/>
      <c r="CZ90" s="696"/>
      <c r="DA90" s="696"/>
      <c r="DB90" s="696"/>
      <c r="DC90" s="696"/>
      <c r="DD90" s="696"/>
      <c r="DE90" s="696"/>
      <c r="DF90" s="696"/>
      <c r="DG90" s="696"/>
      <c r="DH90" s="696"/>
      <c r="DI90" s="696"/>
      <c r="DJ90" s="696"/>
      <c r="DK90" s="696"/>
      <c r="DL90" s="696"/>
      <c r="DM90" s="696"/>
      <c r="DN90" s="696"/>
      <c r="DO90" s="696"/>
      <c r="DP90" s="696"/>
      <c r="DQ90" s="696"/>
      <c r="DR90" s="696"/>
      <c r="DS90" s="696"/>
      <c r="DT90" s="696"/>
      <c r="DU90" s="696"/>
      <c r="DV90" s="696"/>
      <c r="DW90" s="696"/>
      <c r="DX90" s="696"/>
      <c r="DY90" s="696"/>
      <c r="DZ90" s="696"/>
      <c r="EA90" s="696"/>
      <c r="EB90" s="696"/>
      <c r="EC90" s="696"/>
      <c r="ED90" s="696"/>
      <c r="EE90" s="696"/>
      <c r="EF90" s="696"/>
      <c r="EG90" s="696"/>
      <c r="EH90" s="696"/>
      <c r="EI90" s="696"/>
      <c r="EJ90" s="696"/>
      <c r="EK90" s="696"/>
      <c r="EL90" s="696"/>
      <c r="EM90" s="696"/>
      <c r="EN90" s="696"/>
      <c r="EO90" s="696"/>
      <c r="EP90" s="696"/>
      <c r="EQ90" s="696"/>
      <c r="ER90" s="696"/>
      <c r="ES90" s="696"/>
      <c r="ET90" s="696"/>
      <c r="EU90" s="696"/>
      <c r="EV90" s="696"/>
      <c r="EW90" s="696"/>
      <c r="EX90" s="696"/>
      <c r="EY90" s="696"/>
      <c r="EZ90" s="696"/>
      <c r="FA90" s="696"/>
      <c r="FB90" s="696"/>
      <c r="FC90" s="696"/>
      <c r="FD90" s="696"/>
      <c r="FE90" s="696"/>
      <c r="FF90" s="696"/>
      <c r="FG90" s="696"/>
      <c r="FH90" s="696"/>
      <c r="FI90" s="696"/>
      <c r="FJ90" s="696"/>
      <c r="FK90" s="696"/>
      <c r="FL90" s="696"/>
      <c r="FM90" s="696"/>
      <c r="FN90" s="696"/>
      <c r="FO90" s="696"/>
      <c r="FP90" s="696"/>
      <c r="FQ90" s="696"/>
      <c r="FR90" s="696"/>
      <c r="FS90" s="696"/>
      <c r="FT90" s="696"/>
      <c r="FU90" s="696"/>
      <c r="FV90" s="696"/>
      <c r="FW90" s="696"/>
      <c r="FX90" s="696"/>
      <c r="FY90" s="696"/>
      <c r="FZ90" s="696"/>
      <c r="GA90" s="696"/>
      <c r="GB90" s="696"/>
      <c r="GC90" s="696"/>
      <c r="GD90" s="696"/>
      <c r="GE90" s="696"/>
      <c r="GF90" s="696"/>
      <c r="GG90" s="696"/>
      <c r="GH90" s="696"/>
      <c r="GI90" s="696"/>
      <c r="GJ90" s="696"/>
      <c r="GK90" s="696"/>
      <c r="GL90" s="696"/>
      <c r="GM90" s="696"/>
      <c r="GN90" s="696"/>
      <c r="GO90" s="696"/>
      <c r="GP90" s="696"/>
      <c r="GQ90" s="696"/>
      <c r="GR90" s="696"/>
      <c r="GS90" s="696"/>
      <c r="GT90" s="696"/>
      <c r="GU90" s="696"/>
      <c r="GV90" s="696"/>
      <c r="GW90" s="696"/>
      <c r="GX90" s="696"/>
      <c r="GY90" s="696"/>
      <c r="GZ90" s="696"/>
      <c r="HA90" s="696"/>
      <c r="HB90" s="696"/>
      <c r="HC90" s="696"/>
      <c r="HD90" s="696"/>
      <c r="HE90" s="696"/>
      <c r="HF90" s="696"/>
      <c r="HG90" s="696"/>
      <c r="HH90" s="696"/>
      <c r="HI90" s="696"/>
      <c r="HJ90" s="696"/>
      <c r="HK90" s="696"/>
      <c r="HL90" s="696"/>
      <c r="HM90" s="696"/>
      <c r="HN90" s="696"/>
      <c r="HO90" s="696"/>
      <c r="HP90" s="696"/>
      <c r="HQ90" s="696"/>
      <c r="HR90" s="696"/>
      <c r="HS90" s="696"/>
      <c r="HT90" s="696"/>
      <c r="HU90" s="696"/>
    </row>
    <row r="91" spans="1:229" ht="15">
      <c r="A91" s="789">
        <v>9</v>
      </c>
      <c r="B91" s="789"/>
      <c r="C91" s="1091"/>
      <c r="D91" s="972"/>
      <c r="E91" s="687"/>
      <c r="F91" s="688"/>
      <c r="G91" s="688"/>
      <c r="H91" s="785"/>
      <c r="I91" s="686"/>
      <c r="J91" s="687"/>
      <c r="K91" s="688"/>
      <c r="L91" s="688"/>
      <c r="M91" s="688"/>
      <c r="N91" s="688"/>
      <c r="O91" s="689"/>
      <c r="P91" s="698"/>
      <c r="Q91" s="1066"/>
      <c r="R91" s="1067"/>
      <c r="S91" s="700"/>
      <c r="T91" s="694"/>
      <c r="U91" s="695">
        <v>0.4</v>
      </c>
      <c r="V91" s="696"/>
      <c r="W91" s="696"/>
      <c r="X91" s="695" t="e">
        <v>#REF!</v>
      </c>
      <c r="Y91" s="696">
        <v>7</v>
      </c>
      <c r="Z91" s="696"/>
      <c r="AA91" s="696"/>
      <c r="AB91" s="696"/>
      <c r="AC91" s="696"/>
      <c r="AD91" s="696"/>
      <c r="AE91" s="696"/>
      <c r="AF91" s="696"/>
      <c r="AG91" s="696"/>
      <c r="AH91" s="696"/>
      <c r="AI91" s="696"/>
      <c r="AJ91" s="696"/>
      <c r="AK91" s="696"/>
      <c r="AL91" s="696"/>
      <c r="AM91" s="696"/>
      <c r="AN91" s="696"/>
      <c r="AO91" s="696"/>
      <c r="AP91" s="696"/>
      <c r="AQ91" s="696"/>
      <c r="AR91" s="696"/>
      <c r="AS91" s="696"/>
      <c r="AT91" s="696"/>
      <c r="AU91" s="696"/>
      <c r="AV91" s="696"/>
      <c r="AW91" s="696"/>
      <c r="AX91" s="696"/>
      <c r="AY91" s="696"/>
      <c r="AZ91" s="696"/>
      <c r="BA91" s="696"/>
      <c r="BB91" s="696"/>
      <c r="BC91" s="696"/>
      <c r="BD91" s="696"/>
      <c r="BE91" s="696"/>
      <c r="BF91" s="696"/>
      <c r="BG91" s="696"/>
      <c r="BH91" s="696"/>
      <c r="BI91" s="696"/>
      <c r="BJ91" s="696"/>
      <c r="BK91" s="696"/>
      <c r="BL91" s="696"/>
      <c r="BM91" s="696"/>
      <c r="BN91" s="696"/>
      <c r="BO91" s="696"/>
      <c r="BP91" s="696"/>
      <c r="BQ91" s="696"/>
      <c r="BR91" s="696"/>
      <c r="BS91" s="696"/>
      <c r="BT91" s="696"/>
      <c r="BU91" s="696"/>
      <c r="BV91" s="696"/>
      <c r="BW91" s="696"/>
      <c r="BX91" s="696"/>
      <c r="BY91" s="696"/>
      <c r="BZ91" s="696"/>
      <c r="CA91" s="696"/>
      <c r="CB91" s="696"/>
      <c r="CC91" s="696"/>
      <c r="CD91" s="696"/>
      <c r="CE91" s="696"/>
      <c r="CF91" s="696"/>
      <c r="CG91" s="696"/>
      <c r="CH91" s="696"/>
      <c r="CI91" s="696"/>
      <c r="CJ91" s="696"/>
      <c r="CK91" s="696"/>
      <c r="CL91" s="696"/>
      <c r="CM91" s="696"/>
      <c r="CN91" s="696"/>
      <c r="CO91" s="696"/>
      <c r="CP91" s="696"/>
      <c r="CQ91" s="696"/>
      <c r="CR91" s="696"/>
      <c r="CS91" s="696"/>
      <c r="CT91" s="696"/>
      <c r="CU91" s="696"/>
      <c r="CV91" s="696"/>
      <c r="CW91" s="696"/>
      <c r="CX91" s="696"/>
      <c r="CY91" s="696"/>
      <c r="CZ91" s="696"/>
      <c r="DA91" s="696"/>
      <c r="DB91" s="696"/>
      <c r="DC91" s="696"/>
      <c r="DD91" s="696"/>
      <c r="DE91" s="696"/>
      <c r="DF91" s="696"/>
      <c r="DG91" s="696"/>
      <c r="DH91" s="696"/>
      <c r="DI91" s="696"/>
      <c r="DJ91" s="696"/>
      <c r="DK91" s="696"/>
      <c r="DL91" s="696"/>
      <c r="DM91" s="696"/>
      <c r="DN91" s="696"/>
      <c r="DO91" s="696"/>
      <c r="DP91" s="696"/>
      <c r="DQ91" s="696"/>
      <c r="DR91" s="696"/>
      <c r="DS91" s="696"/>
      <c r="DT91" s="696"/>
      <c r="DU91" s="696"/>
      <c r="DV91" s="696"/>
      <c r="DW91" s="696"/>
      <c r="DX91" s="696"/>
      <c r="DY91" s="696"/>
      <c r="DZ91" s="696"/>
      <c r="EA91" s="696"/>
      <c r="EB91" s="696"/>
      <c r="EC91" s="696"/>
      <c r="ED91" s="696"/>
      <c r="EE91" s="696"/>
      <c r="EF91" s="696"/>
      <c r="EG91" s="696"/>
      <c r="EH91" s="696"/>
      <c r="EI91" s="696"/>
      <c r="EJ91" s="696"/>
      <c r="EK91" s="696"/>
      <c r="EL91" s="696"/>
      <c r="EM91" s="696"/>
      <c r="EN91" s="696"/>
      <c r="EO91" s="696"/>
      <c r="EP91" s="696"/>
      <c r="EQ91" s="696"/>
      <c r="ER91" s="696"/>
      <c r="ES91" s="696"/>
      <c r="ET91" s="696"/>
      <c r="EU91" s="696"/>
      <c r="EV91" s="696"/>
      <c r="EW91" s="696"/>
      <c r="EX91" s="696"/>
      <c r="EY91" s="696"/>
      <c r="EZ91" s="696"/>
      <c r="FA91" s="696"/>
      <c r="FB91" s="696"/>
      <c r="FC91" s="696"/>
      <c r="FD91" s="696"/>
      <c r="FE91" s="696"/>
      <c r="FF91" s="696"/>
      <c r="FG91" s="696"/>
      <c r="FH91" s="696"/>
      <c r="FI91" s="696"/>
      <c r="FJ91" s="696"/>
      <c r="FK91" s="696"/>
      <c r="FL91" s="696"/>
      <c r="FM91" s="696"/>
      <c r="FN91" s="696"/>
      <c r="FO91" s="696"/>
      <c r="FP91" s="696"/>
      <c r="FQ91" s="696"/>
      <c r="FR91" s="696"/>
      <c r="FS91" s="696"/>
      <c r="FT91" s="696"/>
      <c r="FU91" s="696"/>
      <c r="FV91" s="696"/>
      <c r="FW91" s="696"/>
      <c r="FX91" s="696"/>
      <c r="FY91" s="696"/>
      <c r="FZ91" s="696"/>
      <c r="GA91" s="696"/>
      <c r="GB91" s="696"/>
      <c r="GC91" s="696"/>
      <c r="GD91" s="696"/>
      <c r="GE91" s="696"/>
      <c r="GF91" s="696"/>
      <c r="GG91" s="696"/>
      <c r="GH91" s="696"/>
      <c r="GI91" s="696"/>
      <c r="GJ91" s="696"/>
      <c r="GK91" s="696"/>
      <c r="GL91" s="696"/>
      <c r="GM91" s="696"/>
      <c r="GN91" s="696"/>
      <c r="GO91" s="696"/>
      <c r="GP91" s="696"/>
      <c r="GQ91" s="696"/>
      <c r="GR91" s="696"/>
      <c r="GS91" s="696"/>
      <c r="GT91" s="696"/>
      <c r="GU91" s="696"/>
      <c r="GV91" s="696"/>
      <c r="GW91" s="696"/>
      <c r="GX91" s="696"/>
      <c r="GY91" s="696"/>
      <c r="GZ91" s="696"/>
      <c r="HA91" s="696"/>
      <c r="HB91" s="696"/>
      <c r="HC91" s="696"/>
      <c r="HD91" s="696"/>
      <c r="HE91" s="696"/>
      <c r="HF91" s="696"/>
      <c r="HG91" s="696"/>
      <c r="HH91" s="696"/>
      <c r="HI91" s="696"/>
      <c r="HJ91" s="696"/>
      <c r="HK91" s="696"/>
      <c r="HL91" s="696"/>
      <c r="HM91" s="696"/>
      <c r="HN91" s="696"/>
      <c r="HO91" s="696"/>
      <c r="HP91" s="696"/>
      <c r="HQ91" s="696"/>
      <c r="HR91" s="696"/>
      <c r="HS91" s="696"/>
      <c r="HT91" s="696"/>
      <c r="HU91" s="696"/>
    </row>
    <row r="92" spans="9:17" ht="15">
      <c r="I92" s="1096">
        <f>SUM(I81:I91)</f>
        <v>28.5</v>
      </c>
      <c r="Q92" s="3">
        <f>SUM(Q81:Q91)</f>
        <v>18</v>
      </c>
    </row>
  </sheetData>
  <sheetProtection selectLockedCells="1" selectUnlockedCells="1"/>
  <mergeCells count="50">
    <mergeCell ref="C44:AW44"/>
    <mergeCell ref="C64:D64"/>
    <mergeCell ref="E64:H64"/>
    <mergeCell ref="C65:D65"/>
    <mergeCell ref="E65:H65"/>
    <mergeCell ref="C33:AW33"/>
    <mergeCell ref="C34:AW34"/>
    <mergeCell ref="C35:AW35"/>
    <mergeCell ref="C40:D40"/>
    <mergeCell ref="E40:H40"/>
    <mergeCell ref="C43:AW43"/>
    <mergeCell ref="C28:D28"/>
    <mergeCell ref="E28:H28"/>
    <mergeCell ref="C29:AW29"/>
    <mergeCell ref="C31:D31"/>
    <mergeCell ref="E31:H31"/>
    <mergeCell ref="C32:D32"/>
    <mergeCell ref="E32:H32"/>
    <mergeCell ref="C17:D17"/>
    <mergeCell ref="E17:H17"/>
    <mergeCell ref="C18:AW18"/>
    <mergeCell ref="C25:D25"/>
    <mergeCell ref="E25:H25"/>
    <mergeCell ref="C26:AW26"/>
    <mergeCell ref="N5:N8"/>
    <mergeCell ref="G7:G8"/>
    <mergeCell ref="H7:H8"/>
    <mergeCell ref="P7:AW7"/>
    <mergeCell ref="C10:AW10"/>
    <mergeCell ref="C11:AW11"/>
    <mergeCell ref="P3:R3"/>
    <mergeCell ref="S3:AW3"/>
    <mergeCell ref="K4:K8"/>
    <mergeCell ref="L4:N4"/>
    <mergeCell ref="P4:AW5"/>
    <mergeCell ref="E5:E8"/>
    <mergeCell ref="F5:F8"/>
    <mergeCell ref="G5:H6"/>
    <mergeCell ref="L5:L8"/>
    <mergeCell ref="M5:M8"/>
    <mergeCell ref="C1:AW1"/>
    <mergeCell ref="C2:C8"/>
    <mergeCell ref="D2:D8"/>
    <mergeCell ref="E2:H4"/>
    <mergeCell ref="I2:I8"/>
    <mergeCell ref="J2:O2"/>
    <mergeCell ref="P2:AW2"/>
    <mergeCell ref="J3:J8"/>
    <mergeCell ref="K3:N3"/>
    <mergeCell ref="O3:O8"/>
  </mergeCells>
  <printOptions/>
  <pageMargins left="1.06" right="0.3937007874015748" top="0.5511811023622047" bottom="0.3937007874015748" header="0.5118110236220472" footer="0.5118110236220472"/>
  <pageSetup fitToHeight="0" fitToWidth="1" horizontalDpi="600" verticalDpi="600" orientation="landscape" paperSize="9" scale="72" r:id="rId1"/>
  <rowBreaks count="2" manualBreakCount="2">
    <brk id="28" min="2" max="48" man="1"/>
    <brk id="56" min="2" max="4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25">
      <selection activeCell="M35" sqref="M35"/>
    </sheetView>
  </sheetViews>
  <sheetFormatPr defaultColWidth="9.00390625" defaultRowHeight="12.75"/>
  <cols>
    <col min="3" max="3" width="33.125" style="0" customWidth="1"/>
    <col min="5" max="5" width="14.125" style="0" bestFit="1" customWidth="1"/>
    <col min="7" max="7" width="5.50390625" style="0" bestFit="1" customWidth="1"/>
    <col min="8" max="8" width="5.50390625" style="0" customWidth="1"/>
    <col min="9" max="9" width="4.625" style="0" bestFit="1" customWidth="1"/>
    <col min="10" max="10" width="4.625" style="0" customWidth="1"/>
    <col min="11" max="11" width="6.00390625" style="0" bestFit="1" customWidth="1"/>
    <col min="12" max="12" width="6.00390625" style="0" customWidth="1"/>
    <col min="14" max="16" width="2.00390625" style="0" customWidth="1"/>
  </cols>
  <sheetData>
    <row r="1" spans="1:21" ht="30" customHeight="1">
      <c r="A1" s="1203" t="s">
        <v>361</v>
      </c>
      <c r="B1" s="1204" t="s">
        <v>362</v>
      </c>
      <c r="C1" s="1201" t="s">
        <v>363</v>
      </c>
      <c r="D1" s="1201" t="s">
        <v>364</v>
      </c>
      <c r="E1" s="1201" t="s">
        <v>365</v>
      </c>
      <c r="F1" s="1205" t="s">
        <v>366</v>
      </c>
      <c r="G1" s="1201" t="s">
        <v>367</v>
      </c>
      <c r="H1" s="1201"/>
      <c r="I1" s="1201" t="s">
        <v>368</v>
      </c>
      <c r="J1" s="1201"/>
      <c r="K1" s="1201" t="s">
        <v>369</v>
      </c>
      <c r="L1" s="1201"/>
      <c r="M1" s="1201" t="s">
        <v>370</v>
      </c>
      <c r="N1" s="1148"/>
      <c r="O1" s="1136"/>
      <c r="P1" s="1135"/>
      <c r="Q1" s="1136" t="s">
        <v>371</v>
      </c>
      <c r="R1" s="1138" t="s">
        <v>372</v>
      </c>
      <c r="S1" s="1138" t="s">
        <v>373</v>
      </c>
      <c r="T1" s="1136" t="s">
        <v>374</v>
      </c>
      <c r="U1" s="1139" t="s">
        <v>375</v>
      </c>
    </row>
    <row r="2" spans="1:21" ht="13.5">
      <c r="A2" s="1203"/>
      <c r="B2" s="1204"/>
      <c r="C2" s="1201"/>
      <c r="D2" s="1201"/>
      <c r="E2" s="1201"/>
      <c r="F2" s="1205"/>
      <c r="G2" s="1136" t="s">
        <v>404</v>
      </c>
      <c r="H2" s="1136" t="s">
        <v>405</v>
      </c>
      <c r="I2" s="1136" t="s">
        <v>404</v>
      </c>
      <c r="J2" s="1136" t="s">
        <v>405</v>
      </c>
      <c r="K2" s="1136" t="s">
        <v>404</v>
      </c>
      <c r="L2" s="1136" t="s">
        <v>405</v>
      </c>
      <c r="M2" s="1201"/>
      <c r="N2" s="1149"/>
      <c r="O2" s="1149"/>
      <c r="P2" s="1150"/>
      <c r="Q2" s="1149"/>
      <c r="R2" s="1151"/>
      <c r="S2" s="1151"/>
      <c r="T2" s="1149"/>
      <c r="U2" s="1152"/>
    </row>
    <row r="3" spans="1:13" ht="12.75">
      <c r="A3" s="1202" t="s">
        <v>376</v>
      </c>
      <c r="B3" s="1202"/>
      <c r="C3" s="1202"/>
      <c r="D3" s="1202"/>
      <c r="E3" s="1202"/>
      <c r="F3" s="1202"/>
      <c r="G3" s="1202"/>
      <c r="H3" s="1202"/>
      <c r="I3" s="1202"/>
      <c r="J3" s="1202"/>
      <c r="K3" s="1202"/>
      <c r="L3" s="1202"/>
      <c r="M3" s="1202"/>
    </row>
    <row r="4" spans="1:20" ht="12.75">
      <c r="A4" s="1140" t="s">
        <v>223</v>
      </c>
      <c r="B4" t="s">
        <v>383</v>
      </c>
      <c r="C4" t="s">
        <v>58</v>
      </c>
      <c r="D4">
        <v>1</v>
      </c>
      <c r="E4" t="s">
        <v>399</v>
      </c>
      <c r="F4">
        <v>2</v>
      </c>
      <c r="G4" s="1141">
        <v>20</v>
      </c>
      <c r="H4" s="1144">
        <v>1.5</v>
      </c>
      <c r="I4" s="1141">
        <v>0</v>
      </c>
      <c r="J4" s="1141">
        <f>I4/15</f>
        <v>0</v>
      </c>
      <c r="K4" s="1141">
        <v>10</v>
      </c>
      <c r="L4" s="1144">
        <v>0.5</v>
      </c>
      <c r="M4" t="s">
        <v>385</v>
      </c>
      <c r="Q4" t="s">
        <v>384</v>
      </c>
      <c r="R4" t="s">
        <v>378</v>
      </c>
      <c r="S4" t="s">
        <v>378</v>
      </c>
      <c r="T4" t="s">
        <v>379</v>
      </c>
    </row>
    <row r="5" spans="1:20" ht="12.75">
      <c r="A5" s="1140" t="s">
        <v>226</v>
      </c>
      <c r="B5" t="s">
        <v>383</v>
      </c>
      <c r="C5" t="s">
        <v>33</v>
      </c>
      <c r="D5">
        <v>1</v>
      </c>
      <c r="E5" t="s">
        <v>399</v>
      </c>
      <c r="F5">
        <v>2</v>
      </c>
      <c r="G5" s="1141">
        <v>0</v>
      </c>
      <c r="H5" s="1141">
        <f aca="true" t="shared" si="0" ref="H5:J12">G5/15</f>
        <v>0</v>
      </c>
      <c r="I5" s="1141">
        <v>0</v>
      </c>
      <c r="J5" s="1141">
        <f t="shared" si="0"/>
        <v>0</v>
      </c>
      <c r="K5" s="1141">
        <v>30</v>
      </c>
      <c r="L5" s="1141">
        <f aca="true" t="shared" si="1" ref="L5:L12">K5/15</f>
        <v>2</v>
      </c>
      <c r="M5" t="s">
        <v>38</v>
      </c>
      <c r="Q5" t="s">
        <v>386</v>
      </c>
      <c r="R5" t="s">
        <v>380</v>
      </c>
      <c r="S5" t="s">
        <v>378</v>
      </c>
      <c r="T5" t="s">
        <v>379</v>
      </c>
    </row>
    <row r="6" spans="1:20" ht="12.75">
      <c r="A6" s="1140" t="s">
        <v>240</v>
      </c>
      <c r="B6" t="s">
        <v>387</v>
      </c>
      <c r="C6" t="s">
        <v>238</v>
      </c>
      <c r="D6">
        <v>1</v>
      </c>
      <c r="E6" t="s">
        <v>399</v>
      </c>
      <c r="F6">
        <v>3</v>
      </c>
      <c r="G6" s="1141">
        <v>30</v>
      </c>
      <c r="H6" s="1141">
        <f t="shared" si="0"/>
        <v>2</v>
      </c>
      <c r="I6" s="1141">
        <v>0</v>
      </c>
      <c r="J6" s="1141">
        <f t="shared" si="0"/>
        <v>0</v>
      </c>
      <c r="K6" s="1141">
        <v>15</v>
      </c>
      <c r="L6" s="1141">
        <f t="shared" si="1"/>
        <v>1</v>
      </c>
      <c r="M6" t="s">
        <v>38</v>
      </c>
      <c r="Q6" t="s">
        <v>388</v>
      </c>
      <c r="R6" t="s">
        <v>378</v>
      </c>
      <c r="S6" t="s">
        <v>378</v>
      </c>
      <c r="T6" t="s">
        <v>379</v>
      </c>
    </row>
    <row r="7" spans="1:20" ht="12.75">
      <c r="A7" s="1140" t="s">
        <v>243</v>
      </c>
      <c r="B7" t="s">
        <v>387</v>
      </c>
      <c r="C7" t="s">
        <v>259</v>
      </c>
      <c r="D7">
        <v>1</v>
      </c>
      <c r="E7" t="s">
        <v>399</v>
      </c>
      <c r="F7">
        <v>2</v>
      </c>
      <c r="G7" s="1141">
        <v>15</v>
      </c>
      <c r="H7" s="1141">
        <f t="shared" si="0"/>
        <v>1</v>
      </c>
      <c r="I7" s="1141">
        <v>0</v>
      </c>
      <c r="J7" s="1141">
        <f t="shared" si="0"/>
        <v>0</v>
      </c>
      <c r="K7" s="1141">
        <v>15</v>
      </c>
      <c r="L7" s="1141">
        <f t="shared" si="1"/>
        <v>1</v>
      </c>
      <c r="M7" t="s">
        <v>38</v>
      </c>
      <c r="Q7" t="s">
        <v>389</v>
      </c>
      <c r="R7" t="s">
        <v>381</v>
      </c>
      <c r="S7" t="s">
        <v>378</v>
      </c>
      <c r="T7" t="s">
        <v>379</v>
      </c>
    </row>
    <row r="8" spans="1:20" ht="12.75">
      <c r="A8" s="1140" t="s">
        <v>273</v>
      </c>
      <c r="B8" t="s">
        <v>387</v>
      </c>
      <c r="C8" t="s">
        <v>295</v>
      </c>
      <c r="D8">
        <v>1</v>
      </c>
      <c r="E8" t="s">
        <v>399</v>
      </c>
      <c r="F8">
        <v>3</v>
      </c>
      <c r="G8" s="1141">
        <v>30</v>
      </c>
      <c r="H8" s="1141">
        <f t="shared" si="0"/>
        <v>2</v>
      </c>
      <c r="I8" s="1141">
        <v>0</v>
      </c>
      <c r="J8" s="1141">
        <f t="shared" si="0"/>
        <v>0</v>
      </c>
      <c r="K8" s="1141">
        <v>15</v>
      </c>
      <c r="L8" s="1141">
        <f t="shared" si="1"/>
        <v>1</v>
      </c>
      <c r="M8" t="s">
        <v>385</v>
      </c>
      <c r="Q8" t="s">
        <v>307</v>
      </c>
      <c r="R8" t="s">
        <v>378</v>
      </c>
      <c r="S8" t="s">
        <v>378</v>
      </c>
      <c r="T8" t="s">
        <v>379</v>
      </c>
    </row>
    <row r="9" spans="1:20" ht="12.75">
      <c r="A9" s="1140" t="s">
        <v>284</v>
      </c>
      <c r="B9" t="s">
        <v>387</v>
      </c>
      <c r="C9" t="s">
        <v>265</v>
      </c>
      <c r="D9">
        <v>1</v>
      </c>
      <c r="E9" t="s">
        <v>399</v>
      </c>
      <c r="F9">
        <v>3</v>
      </c>
      <c r="G9" s="1141">
        <v>30</v>
      </c>
      <c r="H9" s="1141">
        <f t="shared" si="0"/>
        <v>2</v>
      </c>
      <c r="I9" s="1141">
        <v>0</v>
      </c>
      <c r="J9" s="1141">
        <f t="shared" si="0"/>
        <v>0</v>
      </c>
      <c r="K9" s="1141">
        <v>15</v>
      </c>
      <c r="L9" s="1141">
        <f t="shared" si="1"/>
        <v>1</v>
      </c>
      <c r="M9" t="s">
        <v>385</v>
      </c>
      <c r="Q9" t="s">
        <v>307</v>
      </c>
      <c r="R9" t="s">
        <v>378</v>
      </c>
      <c r="S9" t="s">
        <v>378</v>
      </c>
      <c r="T9" t="s">
        <v>379</v>
      </c>
    </row>
    <row r="10" spans="1:21" ht="12.75">
      <c r="A10" s="1140" t="s">
        <v>280</v>
      </c>
      <c r="B10" t="s">
        <v>390</v>
      </c>
      <c r="C10" t="s">
        <v>327</v>
      </c>
      <c r="D10">
        <v>1</v>
      </c>
      <c r="E10" t="s">
        <v>399</v>
      </c>
      <c r="F10">
        <v>2</v>
      </c>
      <c r="G10" s="1141">
        <v>15</v>
      </c>
      <c r="H10" s="1141">
        <f t="shared" si="0"/>
        <v>1</v>
      </c>
      <c r="I10" s="1141">
        <v>15</v>
      </c>
      <c r="J10" s="1141">
        <f t="shared" si="0"/>
        <v>1</v>
      </c>
      <c r="K10" s="1141">
        <v>0</v>
      </c>
      <c r="L10" s="1141">
        <f t="shared" si="1"/>
        <v>0</v>
      </c>
      <c r="M10">
        <v>0</v>
      </c>
      <c r="Q10" t="s">
        <v>307</v>
      </c>
      <c r="R10" t="s">
        <v>378</v>
      </c>
      <c r="S10" t="s">
        <v>378</v>
      </c>
      <c r="T10" t="s">
        <v>379</v>
      </c>
      <c r="U10" t="s">
        <v>382</v>
      </c>
    </row>
    <row r="11" spans="1:21" ht="12.75">
      <c r="A11" s="1140" t="s">
        <v>308</v>
      </c>
      <c r="B11" t="s">
        <v>390</v>
      </c>
      <c r="C11" t="s">
        <v>267</v>
      </c>
      <c r="D11">
        <v>1</v>
      </c>
      <c r="E11" t="s">
        <v>399</v>
      </c>
      <c r="F11">
        <v>3</v>
      </c>
      <c r="G11" s="1141">
        <v>30</v>
      </c>
      <c r="H11" s="1141">
        <f t="shared" si="0"/>
        <v>2</v>
      </c>
      <c r="I11" s="1141">
        <v>0</v>
      </c>
      <c r="J11" s="1141">
        <f t="shared" si="0"/>
        <v>0</v>
      </c>
      <c r="K11" s="1141">
        <v>15</v>
      </c>
      <c r="L11" s="1141">
        <f t="shared" si="1"/>
        <v>1</v>
      </c>
      <c r="M11">
        <v>0</v>
      </c>
      <c r="Q11" t="s">
        <v>307</v>
      </c>
      <c r="R11" t="s">
        <v>378</v>
      </c>
      <c r="S11" t="s">
        <v>378</v>
      </c>
      <c r="T11" t="s">
        <v>379</v>
      </c>
      <c r="U11" t="s">
        <v>382</v>
      </c>
    </row>
    <row r="12" spans="1:21" ht="12.75">
      <c r="A12" s="1140" t="s">
        <v>311</v>
      </c>
      <c r="B12" t="s">
        <v>390</v>
      </c>
      <c r="C12" t="s">
        <v>353</v>
      </c>
      <c r="D12">
        <v>1</v>
      </c>
      <c r="E12" t="s">
        <v>399</v>
      </c>
      <c r="F12">
        <v>3</v>
      </c>
      <c r="G12" s="1141">
        <v>15</v>
      </c>
      <c r="H12" s="1141">
        <f t="shared" si="0"/>
        <v>1</v>
      </c>
      <c r="I12" s="1141">
        <v>0</v>
      </c>
      <c r="J12" s="1141">
        <f t="shared" si="0"/>
        <v>0</v>
      </c>
      <c r="K12" s="1141">
        <v>30</v>
      </c>
      <c r="L12" s="1141">
        <f t="shared" si="1"/>
        <v>2</v>
      </c>
      <c r="M12" t="s">
        <v>38</v>
      </c>
      <c r="Q12" t="s">
        <v>307</v>
      </c>
      <c r="R12" t="s">
        <v>378</v>
      </c>
      <c r="S12" t="s">
        <v>378</v>
      </c>
      <c r="T12" t="s">
        <v>379</v>
      </c>
      <c r="U12" t="s">
        <v>382</v>
      </c>
    </row>
    <row r="13" spans="1:20" ht="12.75">
      <c r="A13" s="1140">
        <v>0</v>
      </c>
      <c r="B13" t="s">
        <v>401</v>
      </c>
      <c r="C13" t="s">
        <v>391</v>
      </c>
      <c r="D13">
        <v>1</v>
      </c>
      <c r="E13" t="s">
        <v>399</v>
      </c>
      <c r="F13" t="s">
        <v>182</v>
      </c>
      <c r="G13" s="1141"/>
      <c r="H13" s="1141"/>
      <c r="I13" s="1141"/>
      <c r="J13" s="1141"/>
      <c r="K13" s="1141"/>
      <c r="L13" s="1141"/>
      <c r="Q13" t="s">
        <v>392</v>
      </c>
      <c r="R13" t="s">
        <v>380</v>
      </c>
      <c r="S13" t="s">
        <v>378</v>
      </c>
      <c r="T13" t="s">
        <v>379</v>
      </c>
    </row>
    <row r="14" spans="1:12" ht="30.75">
      <c r="A14" s="1140"/>
      <c r="C14" s="1145" t="s">
        <v>403</v>
      </c>
      <c r="F14">
        <f>SUM(F4:F13)</f>
        <v>23</v>
      </c>
      <c r="G14">
        <f aca="true" t="shared" si="2" ref="G14:L14">SUM(G4:G13)</f>
        <v>185</v>
      </c>
      <c r="H14">
        <f t="shared" si="2"/>
        <v>12.5</v>
      </c>
      <c r="I14">
        <f t="shared" si="2"/>
        <v>15</v>
      </c>
      <c r="J14">
        <f t="shared" si="2"/>
        <v>1</v>
      </c>
      <c r="K14">
        <f t="shared" si="2"/>
        <v>145</v>
      </c>
      <c r="L14">
        <f t="shared" si="2"/>
        <v>9.5</v>
      </c>
    </row>
    <row r="15" spans="1:13" ht="12.75">
      <c r="A15" s="1202" t="s">
        <v>393</v>
      </c>
      <c r="B15" s="1202"/>
      <c r="C15" s="1202"/>
      <c r="D15" s="1202"/>
      <c r="E15" s="1202"/>
      <c r="F15" s="1202"/>
      <c r="G15" s="1202"/>
      <c r="H15" s="1202"/>
      <c r="I15" s="1202"/>
      <c r="J15" s="1202"/>
      <c r="K15" s="1202"/>
      <c r="L15" s="1202"/>
      <c r="M15" s="1202"/>
    </row>
    <row r="16" spans="1:20" ht="12.75">
      <c r="A16" s="1140" t="s">
        <v>224</v>
      </c>
      <c r="B16" t="s">
        <v>383</v>
      </c>
      <c r="C16" t="s">
        <v>218</v>
      </c>
      <c r="D16" t="s">
        <v>21</v>
      </c>
      <c r="E16" t="s">
        <v>399</v>
      </c>
      <c r="F16">
        <v>2</v>
      </c>
      <c r="G16" s="1141">
        <v>18</v>
      </c>
      <c r="H16" s="1144">
        <f>G16/9</f>
        <v>2</v>
      </c>
      <c r="I16" s="1141">
        <v>0</v>
      </c>
      <c r="J16" s="1144">
        <f>I16/9</f>
        <v>0</v>
      </c>
      <c r="K16" s="1141">
        <v>9</v>
      </c>
      <c r="L16" s="1144">
        <f aca="true" t="shared" si="3" ref="L16:L22">K16/9</f>
        <v>1</v>
      </c>
      <c r="M16">
        <v>0</v>
      </c>
      <c r="Q16" t="s">
        <v>394</v>
      </c>
      <c r="R16" t="s">
        <v>378</v>
      </c>
      <c r="S16" t="s">
        <v>378</v>
      </c>
      <c r="T16" t="s">
        <v>379</v>
      </c>
    </row>
    <row r="17" spans="1:20" ht="12.75">
      <c r="A17" s="1140" t="s">
        <v>227</v>
      </c>
      <c r="B17" t="s">
        <v>383</v>
      </c>
      <c r="C17" t="s">
        <v>33</v>
      </c>
      <c r="D17" t="s">
        <v>21</v>
      </c>
      <c r="E17" t="s">
        <v>399</v>
      </c>
      <c r="F17">
        <v>2</v>
      </c>
      <c r="G17" s="1141">
        <v>0</v>
      </c>
      <c r="H17" s="1144">
        <f aca="true" t="shared" si="4" ref="H17:J25">G17/9</f>
        <v>0</v>
      </c>
      <c r="I17" s="1141">
        <v>0</v>
      </c>
      <c r="J17" s="1144">
        <f t="shared" si="4"/>
        <v>0</v>
      </c>
      <c r="K17" s="1141">
        <v>9</v>
      </c>
      <c r="L17" s="1144">
        <f t="shared" si="3"/>
        <v>1</v>
      </c>
      <c r="M17">
        <v>0</v>
      </c>
      <c r="Q17" t="s">
        <v>386</v>
      </c>
      <c r="R17" t="s">
        <v>380</v>
      </c>
      <c r="S17" t="s">
        <v>378</v>
      </c>
      <c r="T17" t="s">
        <v>379</v>
      </c>
    </row>
    <row r="18" spans="1:20" ht="12.75">
      <c r="A18" s="1140" t="s">
        <v>244</v>
      </c>
      <c r="B18" t="s">
        <v>387</v>
      </c>
      <c r="C18" t="s">
        <v>220</v>
      </c>
      <c r="D18" t="s">
        <v>21</v>
      </c>
      <c r="E18" t="s">
        <v>399</v>
      </c>
      <c r="F18">
        <v>2</v>
      </c>
      <c r="G18" s="1141">
        <v>9</v>
      </c>
      <c r="H18" s="1144">
        <f t="shared" si="4"/>
        <v>1</v>
      </c>
      <c r="I18" s="1141">
        <v>0</v>
      </c>
      <c r="J18" s="1144">
        <f t="shared" si="4"/>
        <v>0</v>
      </c>
      <c r="K18" s="1141">
        <v>9</v>
      </c>
      <c r="L18" s="1144">
        <f t="shared" si="3"/>
        <v>1</v>
      </c>
      <c r="M18">
        <v>0</v>
      </c>
      <c r="Q18" t="s">
        <v>307</v>
      </c>
      <c r="R18" t="s">
        <v>378</v>
      </c>
      <c r="S18" t="s">
        <v>378</v>
      </c>
      <c r="T18" t="s">
        <v>379</v>
      </c>
    </row>
    <row r="19" spans="1:20" ht="12.75">
      <c r="A19" s="1140" t="s">
        <v>274</v>
      </c>
      <c r="B19" t="s">
        <v>387</v>
      </c>
      <c r="C19" t="s">
        <v>264</v>
      </c>
      <c r="D19" t="s">
        <v>21</v>
      </c>
      <c r="E19" t="s">
        <v>399</v>
      </c>
      <c r="F19">
        <v>3</v>
      </c>
      <c r="G19" s="1141">
        <v>18</v>
      </c>
      <c r="H19" s="1144">
        <f t="shared" si="4"/>
        <v>2</v>
      </c>
      <c r="I19" s="1141">
        <v>9</v>
      </c>
      <c r="J19" s="1144">
        <f t="shared" si="4"/>
        <v>1</v>
      </c>
      <c r="K19" s="1141">
        <v>0</v>
      </c>
      <c r="L19" s="1144">
        <f t="shared" si="3"/>
        <v>0</v>
      </c>
      <c r="M19">
        <v>0</v>
      </c>
      <c r="Q19" t="s">
        <v>307</v>
      </c>
      <c r="R19" t="s">
        <v>378</v>
      </c>
      <c r="S19" t="s">
        <v>378</v>
      </c>
      <c r="T19" t="s">
        <v>379</v>
      </c>
    </row>
    <row r="20" spans="1:21" ht="12.75">
      <c r="A20" s="1140" t="s">
        <v>223</v>
      </c>
      <c r="B20" t="s">
        <v>396</v>
      </c>
      <c r="C20" t="s">
        <v>260</v>
      </c>
      <c r="D20" t="s">
        <v>21</v>
      </c>
      <c r="E20" t="s">
        <v>399</v>
      </c>
      <c r="F20">
        <v>2</v>
      </c>
      <c r="G20" s="1141">
        <v>18</v>
      </c>
      <c r="H20" s="1144">
        <f t="shared" si="4"/>
        <v>2</v>
      </c>
      <c r="I20" s="1141">
        <v>0</v>
      </c>
      <c r="J20" s="1144">
        <f t="shared" si="4"/>
        <v>0</v>
      </c>
      <c r="K20" s="1141">
        <v>0</v>
      </c>
      <c r="L20" s="1144">
        <f t="shared" si="3"/>
        <v>0</v>
      </c>
      <c r="M20">
        <v>0</v>
      </c>
      <c r="Q20" t="s">
        <v>307</v>
      </c>
      <c r="R20" t="s">
        <v>378</v>
      </c>
      <c r="S20" t="s">
        <v>378</v>
      </c>
      <c r="T20" t="s">
        <v>379</v>
      </c>
      <c r="U20" t="s">
        <v>382</v>
      </c>
    </row>
    <row r="21" spans="1:21" ht="12.75">
      <c r="A21" s="1140" t="s">
        <v>281</v>
      </c>
      <c r="B21" t="s">
        <v>390</v>
      </c>
      <c r="C21" t="s">
        <v>328</v>
      </c>
      <c r="D21" t="s">
        <v>21</v>
      </c>
      <c r="E21" t="s">
        <v>399</v>
      </c>
      <c r="F21">
        <v>1</v>
      </c>
      <c r="G21" s="1141">
        <v>5</v>
      </c>
      <c r="H21" s="1144">
        <v>0.5</v>
      </c>
      <c r="I21" s="1141">
        <v>4</v>
      </c>
      <c r="J21" s="1144">
        <v>0.5</v>
      </c>
      <c r="K21" s="1141">
        <v>0</v>
      </c>
      <c r="L21" s="1144">
        <f t="shared" si="3"/>
        <v>0</v>
      </c>
      <c r="M21">
        <v>0</v>
      </c>
      <c r="Q21" t="s">
        <v>307</v>
      </c>
      <c r="R21" t="s">
        <v>378</v>
      </c>
      <c r="S21" t="s">
        <v>378</v>
      </c>
      <c r="T21" t="s">
        <v>379</v>
      </c>
      <c r="U21" t="s">
        <v>382</v>
      </c>
    </row>
    <row r="22" spans="1:21" ht="12.75">
      <c r="A22" s="1140" t="s">
        <v>244</v>
      </c>
      <c r="B22" t="s">
        <v>390</v>
      </c>
      <c r="C22" t="s">
        <v>276</v>
      </c>
      <c r="D22" t="s">
        <v>21</v>
      </c>
      <c r="E22" t="s">
        <v>399</v>
      </c>
      <c r="F22">
        <v>2</v>
      </c>
      <c r="G22" s="1141">
        <v>9</v>
      </c>
      <c r="H22" s="1144">
        <f t="shared" si="4"/>
        <v>1</v>
      </c>
      <c r="I22" s="1141">
        <v>0</v>
      </c>
      <c r="J22" s="1144">
        <f t="shared" si="4"/>
        <v>0</v>
      </c>
      <c r="K22" s="1141">
        <v>9</v>
      </c>
      <c r="L22" s="1144">
        <f t="shared" si="3"/>
        <v>1</v>
      </c>
      <c r="M22">
        <v>0</v>
      </c>
      <c r="Q22" t="s">
        <v>307</v>
      </c>
      <c r="R22" t="s">
        <v>378</v>
      </c>
      <c r="S22" t="s">
        <v>378</v>
      </c>
      <c r="T22" t="s">
        <v>379</v>
      </c>
      <c r="U22" t="s">
        <v>382</v>
      </c>
    </row>
    <row r="23" spans="1:21" ht="12.75">
      <c r="A23" s="1140" t="s">
        <v>309</v>
      </c>
      <c r="B23" t="s">
        <v>390</v>
      </c>
      <c r="C23" t="s">
        <v>267</v>
      </c>
      <c r="D23" t="s">
        <v>21</v>
      </c>
      <c r="E23" t="s">
        <v>399</v>
      </c>
      <c r="F23">
        <v>1</v>
      </c>
      <c r="G23" s="1141">
        <v>5</v>
      </c>
      <c r="H23" s="1144">
        <v>0.5</v>
      </c>
      <c r="I23" s="1141">
        <v>0</v>
      </c>
      <c r="J23" s="1144">
        <f t="shared" si="4"/>
        <v>0</v>
      </c>
      <c r="K23" s="1141">
        <v>4</v>
      </c>
      <c r="L23" s="1144">
        <v>0.5</v>
      </c>
      <c r="M23">
        <v>0</v>
      </c>
      <c r="Q23" t="s">
        <v>307</v>
      </c>
      <c r="R23" t="s">
        <v>378</v>
      </c>
      <c r="S23" t="s">
        <v>378</v>
      </c>
      <c r="T23" t="s">
        <v>379</v>
      </c>
      <c r="U23" t="s">
        <v>382</v>
      </c>
    </row>
    <row r="24" spans="1:21" ht="12.75">
      <c r="A24" s="1140" t="s">
        <v>310</v>
      </c>
      <c r="B24" t="s">
        <v>390</v>
      </c>
      <c r="C24" t="s">
        <v>402</v>
      </c>
      <c r="D24" t="s">
        <v>21</v>
      </c>
      <c r="E24" t="s">
        <v>399</v>
      </c>
      <c r="F24">
        <v>1</v>
      </c>
      <c r="G24" s="1141">
        <v>0</v>
      </c>
      <c r="H24" s="1144">
        <f t="shared" si="4"/>
        <v>0</v>
      </c>
      <c r="I24" s="1141">
        <v>0</v>
      </c>
      <c r="J24" s="1144">
        <f t="shared" si="4"/>
        <v>0</v>
      </c>
      <c r="K24" s="1141">
        <v>9</v>
      </c>
      <c r="L24" s="1144">
        <f>K24/9</f>
        <v>1</v>
      </c>
      <c r="M24">
        <v>0</v>
      </c>
      <c r="Q24" t="s">
        <v>307</v>
      </c>
      <c r="R24" t="s">
        <v>378</v>
      </c>
      <c r="S24" t="s">
        <v>378</v>
      </c>
      <c r="T24" t="s">
        <v>379</v>
      </c>
      <c r="U24" t="s">
        <v>382</v>
      </c>
    </row>
    <row r="25" spans="1:21" ht="12.75">
      <c r="A25" s="1140" t="s">
        <v>285</v>
      </c>
      <c r="B25" t="s">
        <v>390</v>
      </c>
      <c r="C25" t="s">
        <v>269</v>
      </c>
      <c r="D25" t="s">
        <v>21</v>
      </c>
      <c r="E25" t="s">
        <v>399</v>
      </c>
      <c r="F25">
        <v>2</v>
      </c>
      <c r="G25" s="1141">
        <v>9</v>
      </c>
      <c r="H25" s="1144">
        <f t="shared" si="4"/>
        <v>1</v>
      </c>
      <c r="I25" s="1141">
        <v>0</v>
      </c>
      <c r="J25" s="1144">
        <f t="shared" si="4"/>
        <v>0</v>
      </c>
      <c r="K25" s="1141">
        <v>9</v>
      </c>
      <c r="L25" s="1144">
        <f>K25/9</f>
        <v>1</v>
      </c>
      <c r="M25">
        <v>0</v>
      </c>
      <c r="Q25" t="s">
        <v>307</v>
      </c>
      <c r="R25" t="s">
        <v>378</v>
      </c>
      <c r="S25" t="s">
        <v>378</v>
      </c>
      <c r="T25" t="s">
        <v>379</v>
      </c>
      <c r="U25" t="s">
        <v>382</v>
      </c>
    </row>
    <row r="26" spans="1:20" ht="12.75">
      <c r="A26" s="1140">
        <v>0</v>
      </c>
      <c r="B26" t="s">
        <v>401</v>
      </c>
      <c r="C26" t="s">
        <v>391</v>
      </c>
      <c r="D26" t="s">
        <v>21</v>
      </c>
      <c r="E26" t="s">
        <v>399</v>
      </c>
      <c r="F26" t="s">
        <v>182</v>
      </c>
      <c r="G26" s="1141"/>
      <c r="H26" s="1141"/>
      <c r="I26" s="1141"/>
      <c r="J26" s="1141"/>
      <c r="K26" s="1141"/>
      <c r="L26" s="1141"/>
      <c r="Q26" t="s">
        <v>392</v>
      </c>
      <c r="R26" t="s">
        <v>380</v>
      </c>
      <c r="S26" t="s">
        <v>378</v>
      </c>
      <c r="T26" t="s">
        <v>379</v>
      </c>
    </row>
    <row r="27" spans="1:12" ht="30.75">
      <c r="A27" s="1140"/>
      <c r="C27" s="1145" t="s">
        <v>403</v>
      </c>
      <c r="F27">
        <f>SUM(F16:F26)</f>
        <v>18</v>
      </c>
      <c r="G27">
        <f aca="true" t="shared" si="5" ref="G27:L27">SUM(G16:G26)</f>
        <v>91</v>
      </c>
      <c r="H27">
        <f t="shared" si="5"/>
        <v>10</v>
      </c>
      <c r="I27">
        <f t="shared" si="5"/>
        <v>13</v>
      </c>
      <c r="J27">
        <f t="shared" si="5"/>
        <v>1.5</v>
      </c>
      <c r="K27">
        <f t="shared" si="5"/>
        <v>58</v>
      </c>
      <c r="L27">
        <f t="shared" si="5"/>
        <v>6.5</v>
      </c>
    </row>
    <row r="28" spans="1:13" ht="12.75">
      <c r="A28" s="1202" t="s">
        <v>397</v>
      </c>
      <c r="B28" s="1202"/>
      <c r="C28" s="1202"/>
      <c r="D28" s="1202"/>
      <c r="E28" s="1202"/>
      <c r="F28" s="1202"/>
      <c r="G28" s="1202"/>
      <c r="H28" s="1202"/>
      <c r="I28" s="1202"/>
      <c r="J28" s="1202"/>
      <c r="K28" s="1202"/>
      <c r="L28" s="1202"/>
      <c r="M28" s="1202"/>
    </row>
    <row r="29" spans="1:20" ht="12.75">
      <c r="A29" s="1140" t="s">
        <v>224</v>
      </c>
      <c r="B29" t="s">
        <v>383</v>
      </c>
      <c r="C29" t="s">
        <v>218</v>
      </c>
      <c r="D29" t="s">
        <v>22</v>
      </c>
      <c r="E29" t="s">
        <v>399</v>
      </c>
      <c r="F29">
        <v>2</v>
      </c>
      <c r="G29" s="1141">
        <v>18</v>
      </c>
      <c r="H29" s="1144">
        <f>G29/9</f>
        <v>2</v>
      </c>
      <c r="I29" s="1141">
        <v>0</v>
      </c>
      <c r="J29" s="1141">
        <f>I29/9</f>
        <v>0</v>
      </c>
      <c r="K29" s="1141">
        <v>9</v>
      </c>
      <c r="L29" s="1141">
        <f aca="true" t="shared" si="6" ref="L29:L35">K29/9</f>
        <v>1</v>
      </c>
      <c r="M29" t="s">
        <v>38</v>
      </c>
      <c r="Q29" t="s">
        <v>394</v>
      </c>
      <c r="R29" t="s">
        <v>378</v>
      </c>
      <c r="S29" t="s">
        <v>378</v>
      </c>
      <c r="T29" t="s">
        <v>379</v>
      </c>
    </row>
    <row r="30" spans="1:20" ht="12.75">
      <c r="A30" s="1140" t="s">
        <v>227</v>
      </c>
      <c r="B30" t="s">
        <v>383</v>
      </c>
      <c r="C30" t="s">
        <v>33</v>
      </c>
      <c r="D30" t="s">
        <v>22</v>
      </c>
      <c r="E30" t="s">
        <v>399</v>
      </c>
      <c r="F30">
        <v>2</v>
      </c>
      <c r="G30" s="1141">
        <v>0</v>
      </c>
      <c r="H30" s="1144">
        <f aca="true" t="shared" si="7" ref="H30:J38">G30/9</f>
        <v>0</v>
      </c>
      <c r="I30" s="1141">
        <v>0</v>
      </c>
      <c r="J30" s="1141">
        <f t="shared" si="7"/>
        <v>0</v>
      </c>
      <c r="K30" s="1141">
        <v>9</v>
      </c>
      <c r="L30" s="1141">
        <f t="shared" si="6"/>
        <v>1</v>
      </c>
      <c r="M30" t="s">
        <v>385</v>
      </c>
      <c r="Q30" t="s">
        <v>386</v>
      </c>
      <c r="R30" t="s">
        <v>380</v>
      </c>
      <c r="S30" t="s">
        <v>378</v>
      </c>
      <c r="T30" t="s">
        <v>379</v>
      </c>
    </row>
    <row r="31" spans="1:20" ht="12.75">
      <c r="A31" s="1140" t="s">
        <v>244</v>
      </c>
      <c r="B31" t="s">
        <v>387</v>
      </c>
      <c r="C31" t="s">
        <v>220</v>
      </c>
      <c r="D31" t="s">
        <v>22</v>
      </c>
      <c r="E31" t="s">
        <v>399</v>
      </c>
      <c r="F31">
        <v>2</v>
      </c>
      <c r="G31" s="1141">
        <v>9</v>
      </c>
      <c r="H31" s="1144">
        <f t="shared" si="7"/>
        <v>1</v>
      </c>
      <c r="I31" s="1141">
        <v>0</v>
      </c>
      <c r="J31" s="1141">
        <f t="shared" si="7"/>
        <v>0</v>
      </c>
      <c r="K31" s="1141">
        <v>9</v>
      </c>
      <c r="L31" s="1141">
        <f t="shared" si="6"/>
        <v>1</v>
      </c>
      <c r="M31" t="s">
        <v>38</v>
      </c>
      <c r="Q31" t="s">
        <v>307</v>
      </c>
      <c r="R31" t="s">
        <v>378</v>
      </c>
      <c r="S31" t="s">
        <v>378</v>
      </c>
      <c r="T31" t="s">
        <v>379</v>
      </c>
    </row>
    <row r="32" spans="1:20" ht="12.75">
      <c r="A32" s="1140" t="s">
        <v>274</v>
      </c>
      <c r="B32" t="s">
        <v>387</v>
      </c>
      <c r="C32" t="s">
        <v>264</v>
      </c>
      <c r="D32" t="s">
        <v>22</v>
      </c>
      <c r="E32" t="s">
        <v>399</v>
      </c>
      <c r="F32">
        <v>3</v>
      </c>
      <c r="G32" s="1141">
        <v>18</v>
      </c>
      <c r="H32" s="1144">
        <f t="shared" si="7"/>
        <v>2</v>
      </c>
      <c r="I32" s="1141">
        <v>9</v>
      </c>
      <c r="J32" s="1141">
        <f t="shared" si="7"/>
        <v>1</v>
      </c>
      <c r="K32" s="1141">
        <v>0</v>
      </c>
      <c r="L32" s="1141">
        <f t="shared" si="6"/>
        <v>0</v>
      </c>
      <c r="M32" t="s">
        <v>385</v>
      </c>
      <c r="Q32" t="s">
        <v>307</v>
      </c>
      <c r="R32" t="s">
        <v>378</v>
      </c>
      <c r="S32" t="s">
        <v>378</v>
      </c>
      <c r="T32" t="s">
        <v>379</v>
      </c>
    </row>
    <row r="33" spans="1:21" ht="12.75">
      <c r="A33" s="1140" t="s">
        <v>223</v>
      </c>
      <c r="B33" t="s">
        <v>396</v>
      </c>
      <c r="C33" t="s">
        <v>260</v>
      </c>
      <c r="D33" t="s">
        <v>22</v>
      </c>
      <c r="E33" t="s">
        <v>399</v>
      </c>
      <c r="F33">
        <v>2</v>
      </c>
      <c r="G33" s="1141">
        <v>9</v>
      </c>
      <c r="H33" s="1144">
        <f t="shared" si="7"/>
        <v>1</v>
      </c>
      <c r="I33" s="1141">
        <v>9</v>
      </c>
      <c r="J33" s="1141">
        <f t="shared" si="7"/>
        <v>1</v>
      </c>
      <c r="K33" s="1141">
        <v>0</v>
      </c>
      <c r="L33" s="1141">
        <f t="shared" si="6"/>
        <v>0</v>
      </c>
      <c r="M33" t="s">
        <v>38</v>
      </c>
      <c r="Q33" t="s">
        <v>307</v>
      </c>
      <c r="R33" t="s">
        <v>378</v>
      </c>
      <c r="S33" t="s">
        <v>378</v>
      </c>
      <c r="T33" t="s">
        <v>379</v>
      </c>
      <c r="U33" t="s">
        <v>382</v>
      </c>
    </row>
    <row r="34" spans="1:21" ht="12.75">
      <c r="A34" s="1140" t="s">
        <v>281</v>
      </c>
      <c r="B34" t="s">
        <v>390</v>
      </c>
      <c r="C34" t="s">
        <v>328</v>
      </c>
      <c r="D34" t="s">
        <v>22</v>
      </c>
      <c r="E34" t="s">
        <v>399</v>
      </c>
      <c r="F34">
        <v>1</v>
      </c>
      <c r="G34" s="1141">
        <v>4</v>
      </c>
      <c r="H34" s="1144">
        <v>0.5</v>
      </c>
      <c r="I34" s="1141">
        <v>5</v>
      </c>
      <c r="J34" s="1144">
        <v>0.5</v>
      </c>
      <c r="K34" s="1141">
        <v>0</v>
      </c>
      <c r="L34" s="1141">
        <f t="shared" si="6"/>
        <v>0</v>
      </c>
      <c r="M34" t="s">
        <v>385</v>
      </c>
      <c r="Q34" t="s">
        <v>307</v>
      </c>
      <c r="R34" t="s">
        <v>378</v>
      </c>
      <c r="S34" t="s">
        <v>378</v>
      </c>
      <c r="T34" t="s">
        <v>379</v>
      </c>
      <c r="U34" t="s">
        <v>382</v>
      </c>
    </row>
    <row r="35" spans="1:21" ht="12.75">
      <c r="A35" s="1140" t="s">
        <v>244</v>
      </c>
      <c r="B35" t="s">
        <v>390</v>
      </c>
      <c r="C35" t="s">
        <v>276</v>
      </c>
      <c r="D35" t="s">
        <v>22</v>
      </c>
      <c r="E35" t="s">
        <v>399</v>
      </c>
      <c r="F35">
        <v>2</v>
      </c>
      <c r="G35" s="1141">
        <v>9</v>
      </c>
      <c r="H35" s="1144">
        <f t="shared" si="7"/>
        <v>1</v>
      </c>
      <c r="I35" s="1141">
        <v>0</v>
      </c>
      <c r="J35" s="1141">
        <f t="shared" si="7"/>
        <v>0</v>
      </c>
      <c r="K35" s="1141">
        <v>9</v>
      </c>
      <c r="L35" s="1141">
        <f t="shared" si="6"/>
        <v>1</v>
      </c>
      <c r="M35" t="s">
        <v>38</v>
      </c>
      <c r="Q35" t="s">
        <v>307</v>
      </c>
      <c r="R35" t="s">
        <v>378</v>
      </c>
      <c r="S35" t="s">
        <v>378</v>
      </c>
      <c r="T35" t="s">
        <v>379</v>
      </c>
      <c r="U35" t="s">
        <v>382</v>
      </c>
    </row>
    <row r="36" spans="1:21" ht="12.75">
      <c r="A36" s="1140" t="s">
        <v>309</v>
      </c>
      <c r="B36" t="s">
        <v>390</v>
      </c>
      <c r="C36" t="s">
        <v>267</v>
      </c>
      <c r="D36" t="s">
        <v>22</v>
      </c>
      <c r="E36" t="s">
        <v>399</v>
      </c>
      <c r="F36">
        <v>1</v>
      </c>
      <c r="G36" s="1141">
        <v>4</v>
      </c>
      <c r="H36" s="1144">
        <v>0.5</v>
      </c>
      <c r="I36" s="1141">
        <v>0</v>
      </c>
      <c r="J36" s="1141">
        <f t="shared" si="7"/>
        <v>0</v>
      </c>
      <c r="K36" s="1141">
        <v>5</v>
      </c>
      <c r="L36" s="1141">
        <v>0.5</v>
      </c>
      <c r="M36" t="s">
        <v>385</v>
      </c>
      <c r="Q36" t="s">
        <v>307</v>
      </c>
      <c r="R36" t="s">
        <v>378</v>
      </c>
      <c r="S36" t="s">
        <v>378</v>
      </c>
      <c r="T36" t="s">
        <v>379</v>
      </c>
      <c r="U36" t="s">
        <v>382</v>
      </c>
    </row>
    <row r="37" spans="1:21" ht="12.75">
      <c r="A37" s="1140" t="s">
        <v>310</v>
      </c>
      <c r="B37" t="s">
        <v>390</v>
      </c>
      <c r="C37" t="s">
        <v>402</v>
      </c>
      <c r="D37" t="s">
        <v>22</v>
      </c>
      <c r="E37" t="s">
        <v>399</v>
      </c>
      <c r="F37">
        <v>1</v>
      </c>
      <c r="G37" s="1141">
        <v>0</v>
      </c>
      <c r="H37" s="1144">
        <f t="shared" si="7"/>
        <v>0</v>
      </c>
      <c r="I37" s="1141">
        <v>0</v>
      </c>
      <c r="J37" s="1141">
        <f t="shared" si="7"/>
        <v>0</v>
      </c>
      <c r="K37" s="1141">
        <v>9</v>
      </c>
      <c r="L37" s="1141">
        <f>K37/9</f>
        <v>1</v>
      </c>
      <c r="M37" t="s">
        <v>398</v>
      </c>
      <c r="Q37" t="s">
        <v>307</v>
      </c>
      <c r="R37" t="s">
        <v>378</v>
      </c>
      <c r="S37" t="s">
        <v>378</v>
      </c>
      <c r="T37" t="s">
        <v>379</v>
      </c>
      <c r="U37" t="s">
        <v>382</v>
      </c>
    </row>
    <row r="38" spans="1:21" ht="12.75">
      <c r="A38" s="1140" t="s">
        <v>285</v>
      </c>
      <c r="B38" t="s">
        <v>390</v>
      </c>
      <c r="C38" t="s">
        <v>269</v>
      </c>
      <c r="D38" t="s">
        <v>22</v>
      </c>
      <c r="E38" t="s">
        <v>399</v>
      </c>
      <c r="F38">
        <v>2</v>
      </c>
      <c r="G38" s="1141">
        <v>9</v>
      </c>
      <c r="H38" s="1144">
        <f t="shared" si="7"/>
        <v>1</v>
      </c>
      <c r="I38" s="1141">
        <v>0</v>
      </c>
      <c r="J38" s="1141">
        <f t="shared" si="7"/>
        <v>0</v>
      </c>
      <c r="K38" s="1141">
        <v>9</v>
      </c>
      <c r="L38" s="1141">
        <f>K38/9</f>
        <v>1</v>
      </c>
      <c r="M38" t="s">
        <v>38</v>
      </c>
      <c r="Q38" t="s">
        <v>307</v>
      </c>
      <c r="R38" t="s">
        <v>378</v>
      </c>
      <c r="S38" t="s">
        <v>378</v>
      </c>
      <c r="T38" t="s">
        <v>379</v>
      </c>
      <c r="U38" t="s">
        <v>382</v>
      </c>
    </row>
    <row r="39" spans="1:20" ht="12.75">
      <c r="A39" s="1140">
        <v>0</v>
      </c>
      <c r="B39" t="s">
        <v>401</v>
      </c>
      <c r="C39" t="s">
        <v>391</v>
      </c>
      <c r="D39" t="s">
        <v>22</v>
      </c>
      <c r="E39" t="s">
        <v>399</v>
      </c>
      <c r="F39" t="s">
        <v>182</v>
      </c>
      <c r="G39" s="1141"/>
      <c r="H39" s="1141"/>
      <c r="I39" s="1141"/>
      <c r="J39" s="1141"/>
      <c r="K39" s="1141"/>
      <c r="L39" s="1141"/>
      <c r="Q39" t="s">
        <v>392</v>
      </c>
      <c r="R39" t="s">
        <v>380</v>
      </c>
      <c r="S39" t="s">
        <v>378</v>
      </c>
      <c r="T39" t="s">
        <v>379</v>
      </c>
    </row>
    <row r="40" spans="3:12" ht="30.75">
      <c r="C40" s="1145" t="s">
        <v>403</v>
      </c>
      <c r="F40">
        <f>SUM(F29:F39)</f>
        <v>18</v>
      </c>
      <c r="G40">
        <f aca="true" t="shared" si="8" ref="G40:L40">SUM(G29:G39)</f>
        <v>80</v>
      </c>
      <c r="H40">
        <f t="shared" si="8"/>
        <v>9</v>
      </c>
      <c r="I40">
        <f t="shared" si="8"/>
        <v>23</v>
      </c>
      <c r="J40">
        <f t="shared" si="8"/>
        <v>2.5</v>
      </c>
      <c r="K40">
        <f t="shared" si="8"/>
        <v>59</v>
      </c>
      <c r="L40">
        <f t="shared" si="8"/>
        <v>6.5</v>
      </c>
    </row>
  </sheetData>
  <sheetProtection/>
  <mergeCells count="13">
    <mergeCell ref="E1:E2"/>
    <mergeCell ref="F1:F2"/>
    <mergeCell ref="G1:H1"/>
    <mergeCell ref="I1:J1"/>
    <mergeCell ref="K1:L1"/>
    <mergeCell ref="M1:M2"/>
    <mergeCell ref="A3:M3"/>
    <mergeCell ref="A15:M15"/>
    <mergeCell ref="A28:M28"/>
    <mergeCell ref="A1:A2"/>
    <mergeCell ref="B1:B2"/>
    <mergeCell ref="C1:C2"/>
    <mergeCell ref="D1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7">
      <selection activeCell="D25" sqref="D25"/>
    </sheetView>
  </sheetViews>
  <sheetFormatPr defaultColWidth="9.00390625" defaultRowHeight="12.75"/>
  <cols>
    <col min="3" max="3" width="33.875" style="0" customWidth="1"/>
    <col min="5" max="5" width="15.50390625" style="0" customWidth="1"/>
    <col min="7" max="12" width="7.375" style="0" customWidth="1"/>
    <col min="14" max="16" width="1.875" style="0" customWidth="1"/>
  </cols>
  <sheetData>
    <row r="1" spans="1:21" ht="30" customHeight="1">
      <c r="A1" s="1203" t="s">
        <v>361</v>
      </c>
      <c r="B1" s="1204" t="s">
        <v>362</v>
      </c>
      <c r="C1" s="1201" t="s">
        <v>363</v>
      </c>
      <c r="D1" s="1201" t="s">
        <v>364</v>
      </c>
      <c r="E1" s="1201" t="s">
        <v>365</v>
      </c>
      <c r="F1" s="1205" t="s">
        <v>366</v>
      </c>
      <c r="G1" s="1201" t="s">
        <v>367</v>
      </c>
      <c r="H1" s="1201"/>
      <c r="I1" s="1201" t="s">
        <v>368</v>
      </c>
      <c r="J1" s="1201"/>
      <c r="K1" s="1201" t="s">
        <v>369</v>
      </c>
      <c r="L1" s="1201"/>
      <c r="M1" s="1201" t="s">
        <v>370</v>
      </c>
      <c r="N1" s="1148"/>
      <c r="O1" s="1136"/>
      <c r="P1" s="1135"/>
      <c r="Q1" s="1136" t="s">
        <v>371</v>
      </c>
      <c r="R1" s="1138" t="s">
        <v>372</v>
      </c>
      <c r="S1" s="1138" t="s">
        <v>373</v>
      </c>
      <c r="T1" s="1136" t="s">
        <v>374</v>
      </c>
      <c r="U1" s="1139" t="s">
        <v>375</v>
      </c>
    </row>
    <row r="2" spans="1:21" ht="13.5">
      <c r="A2" s="1203"/>
      <c r="B2" s="1204"/>
      <c r="C2" s="1201"/>
      <c r="D2" s="1201"/>
      <c r="E2" s="1201"/>
      <c r="F2" s="1205"/>
      <c r="G2" s="1136" t="s">
        <v>404</v>
      </c>
      <c r="H2" s="1136" t="s">
        <v>405</v>
      </c>
      <c r="I2" s="1136" t="s">
        <v>404</v>
      </c>
      <c r="J2" s="1136" t="s">
        <v>405</v>
      </c>
      <c r="K2" s="1136" t="s">
        <v>404</v>
      </c>
      <c r="L2" s="1136" t="s">
        <v>405</v>
      </c>
      <c r="M2" s="1201"/>
      <c r="N2" s="1149"/>
      <c r="O2" s="1149"/>
      <c r="P2" s="1150"/>
      <c r="Q2" s="1149"/>
      <c r="R2" s="1151"/>
      <c r="S2" s="1151"/>
      <c r="T2" s="1149"/>
      <c r="U2" s="1152"/>
    </row>
    <row r="3" spans="1:13" ht="12.75">
      <c r="A3" s="1202" t="s">
        <v>376</v>
      </c>
      <c r="B3" s="1202"/>
      <c r="C3" s="1202"/>
      <c r="D3" s="1202"/>
      <c r="E3" s="1202"/>
      <c r="F3" s="1202"/>
      <c r="G3" s="1202"/>
      <c r="H3" s="1202"/>
      <c r="I3" s="1202"/>
      <c r="J3" s="1202"/>
      <c r="K3" s="1202"/>
      <c r="L3" s="1202"/>
      <c r="M3" s="1202"/>
    </row>
    <row r="4" spans="1:20" ht="12.75">
      <c r="A4" s="1140" t="s">
        <v>223</v>
      </c>
      <c r="B4" t="s">
        <v>383</v>
      </c>
      <c r="C4" t="s">
        <v>58</v>
      </c>
      <c r="D4">
        <v>1</v>
      </c>
      <c r="E4" t="s">
        <v>377</v>
      </c>
      <c r="F4">
        <v>2</v>
      </c>
      <c r="G4" s="1141">
        <v>20</v>
      </c>
      <c r="H4" s="1144">
        <v>1.5</v>
      </c>
      <c r="I4" s="1141">
        <v>0</v>
      </c>
      <c r="J4" s="1141">
        <f>I4/15</f>
        <v>0</v>
      </c>
      <c r="K4" s="1141">
        <v>10</v>
      </c>
      <c r="L4" s="1144">
        <v>0.5</v>
      </c>
      <c r="M4" t="s">
        <v>385</v>
      </c>
      <c r="Q4" t="s">
        <v>384</v>
      </c>
      <c r="R4" t="s">
        <v>378</v>
      </c>
      <c r="S4" t="s">
        <v>378</v>
      </c>
      <c r="T4" t="s">
        <v>379</v>
      </c>
    </row>
    <row r="5" spans="1:20" ht="12.75">
      <c r="A5" s="1140" t="s">
        <v>226</v>
      </c>
      <c r="B5" t="s">
        <v>383</v>
      </c>
      <c r="C5" t="s">
        <v>33</v>
      </c>
      <c r="D5">
        <v>1</v>
      </c>
      <c r="E5" t="s">
        <v>377</v>
      </c>
      <c r="F5">
        <v>2</v>
      </c>
      <c r="G5" s="1141">
        <v>0</v>
      </c>
      <c r="H5" s="1141">
        <f aca="true" t="shared" si="0" ref="H5:J11">G5/15</f>
        <v>0</v>
      </c>
      <c r="I5" s="1141">
        <v>0</v>
      </c>
      <c r="J5" s="1141">
        <f t="shared" si="0"/>
        <v>0</v>
      </c>
      <c r="K5" s="1141">
        <v>30</v>
      </c>
      <c r="L5" s="1141">
        <f aca="true" t="shared" si="1" ref="L5:L11">K5/15</f>
        <v>2</v>
      </c>
      <c r="M5" t="s">
        <v>38</v>
      </c>
      <c r="Q5" t="s">
        <v>386</v>
      </c>
      <c r="R5" t="s">
        <v>380</v>
      </c>
      <c r="S5" t="s">
        <v>378</v>
      </c>
      <c r="T5" t="s">
        <v>379</v>
      </c>
    </row>
    <row r="6" spans="1:20" ht="12.75">
      <c r="A6" s="1140" t="s">
        <v>240</v>
      </c>
      <c r="B6" t="s">
        <v>387</v>
      </c>
      <c r="C6" t="s">
        <v>238</v>
      </c>
      <c r="D6">
        <v>1</v>
      </c>
      <c r="E6" t="s">
        <v>377</v>
      </c>
      <c r="F6">
        <v>3</v>
      </c>
      <c r="G6" s="1141">
        <v>30</v>
      </c>
      <c r="H6" s="1141">
        <f t="shared" si="0"/>
        <v>2</v>
      </c>
      <c r="I6" s="1141">
        <v>0</v>
      </c>
      <c r="J6" s="1141">
        <f t="shared" si="0"/>
        <v>0</v>
      </c>
      <c r="K6" s="1141">
        <v>15</v>
      </c>
      <c r="L6" s="1141">
        <f t="shared" si="1"/>
        <v>1</v>
      </c>
      <c r="M6" t="s">
        <v>38</v>
      </c>
      <c r="Q6" t="s">
        <v>388</v>
      </c>
      <c r="R6" t="s">
        <v>378</v>
      </c>
      <c r="S6" t="s">
        <v>378</v>
      </c>
      <c r="T6" t="s">
        <v>379</v>
      </c>
    </row>
    <row r="7" spans="1:20" ht="12.75">
      <c r="A7" s="1140" t="s">
        <v>243</v>
      </c>
      <c r="B7" t="s">
        <v>387</v>
      </c>
      <c r="C7" t="s">
        <v>259</v>
      </c>
      <c r="D7">
        <v>1</v>
      </c>
      <c r="E7" t="s">
        <v>377</v>
      </c>
      <c r="F7">
        <v>2</v>
      </c>
      <c r="G7" s="1141">
        <v>15</v>
      </c>
      <c r="H7" s="1141">
        <f t="shared" si="0"/>
        <v>1</v>
      </c>
      <c r="I7" s="1141">
        <v>0</v>
      </c>
      <c r="J7" s="1141">
        <f t="shared" si="0"/>
        <v>0</v>
      </c>
      <c r="K7" s="1141">
        <v>15</v>
      </c>
      <c r="L7" s="1141">
        <f t="shared" si="1"/>
        <v>1</v>
      </c>
      <c r="M7" t="s">
        <v>38</v>
      </c>
      <c r="Q7" t="s">
        <v>389</v>
      </c>
      <c r="R7" t="s">
        <v>381</v>
      </c>
      <c r="S7" t="s">
        <v>378</v>
      </c>
      <c r="T7" t="s">
        <v>379</v>
      </c>
    </row>
    <row r="8" spans="1:20" ht="12.75">
      <c r="A8" s="1140" t="s">
        <v>273</v>
      </c>
      <c r="B8" t="s">
        <v>387</v>
      </c>
      <c r="C8" t="s">
        <v>295</v>
      </c>
      <c r="D8">
        <v>1</v>
      </c>
      <c r="E8" t="s">
        <v>377</v>
      </c>
      <c r="F8">
        <v>3</v>
      </c>
      <c r="G8" s="1141">
        <v>30</v>
      </c>
      <c r="H8" s="1141">
        <f t="shared" si="0"/>
        <v>2</v>
      </c>
      <c r="I8" s="1141">
        <v>0</v>
      </c>
      <c r="J8" s="1141">
        <f t="shared" si="0"/>
        <v>0</v>
      </c>
      <c r="K8" s="1141">
        <v>15</v>
      </c>
      <c r="L8" s="1141">
        <f t="shared" si="1"/>
        <v>1</v>
      </c>
      <c r="M8" t="s">
        <v>385</v>
      </c>
      <c r="Q8" t="s">
        <v>388</v>
      </c>
      <c r="R8" t="s">
        <v>378</v>
      </c>
      <c r="S8" t="s">
        <v>378</v>
      </c>
      <c r="T8" t="s">
        <v>379</v>
      </c>
    </row>
    <row r="9" spans="1:20" ht="12.75">
      <c r="A9" s="1140" t="s">
        <v>284</v>
      </c>
      <c r="B9" t="s">
        <v>387</v>
      </c>
      <c r="C9" t="s">
        <v>265</v>
      </c>
      <c r="D9">
        <v>1</v>
      </c>
      <c r="E9" t="s">
        <v>377</v>
      </c>
      <c r="F9">
        <v>3</v>
      </c>
      <c r="G9" s="1141">
        <v>30</v>
      </c>
      <c r="H9" s="1141">
        <f t="shared" si="0"/>
        <v>2</v>
      </c>
      <c r="I9" s="1141">
        <v>0</v>
      </c>
      <c r="J9" s="1141">
        <f t="shared" si="0"/>
        <v>0</v>
      </c>
      <c r="K9" s="1141">
        <v>15</v>
      </c>
      <c r="L9" s="1141">
        <f t="shared" si="1"/>
        <v>1</v>
      </c>
      <c r="M9" t="s">
        <v>385</v>
      </c>
      <c r="Q9" t="s">
        <v>388</v>
      </c>
      <c r="R9" t="s">
        <v>378</v>
      </c>
      <c r="S9" t="s">
        <v>378</v>
      </c>
      <c r="T9" t="s">
        <v>379</v>
      </c>
    </row>
    <row r="10" spans="1:21" ht="12.75">
      <c r="A10" s="1140" t="s">
        <v>282</v>
      </c>
      <c r="B10" t="s">
        <v>390</v>
      </c>
      <c r="C10" t="s">
        <v>262</v>
      </c>
      <c r="D10">
        <v>1</v>
      </c>
      <c r="E10" t="s">
        <v>377</v>
      </c>
      <c r="F10">
        <v>4</v>
      </c>
      <c r="G10" s="1141">
        <v>30</v>
      </c>
      <c r="H10" s="1141">
        <f t="shared" si="0"/>
        <v>2</v>
      </c>
      <c r="I10" s="1141">
        <v>0</v>
      </c>
      <c r="J10" s="1141">
        <f t="shared" si="0"/>
        <v>0</v>
      </c>
      <c r="K10" s="1141">
        <v>30</v>
      </c>
      <c r="L10" s="1141">
        <f t="shared" si="1"/>
        <v>2</v>
      </c>
      <c r="M10" t="s">
        <v>385</v>
      </c>
      <c r="Q10" t="s">
        <v>388</v>
      </c>
      <c r="R10" t="s">
        <v>378</v>
      </c>
      <c r="S10" t="s">
        <v>378</v>
      </c>
      <c r="T10" t="s">
        <v>379</v>
      </c>
      <c r="U10" t="s">
        <v>382</v>
      </c>
    </row>
    <row r="11" spans="1:21" ht="12.75">
      <c r="A11" s="1140" t="s">
        <v>288</v>
      </c>
      <c r="B11" t="s">
        <v>390</v>
      </c>
      <c r="C11" t="s">
        <v>294</v>
      </c>
      <c r="D11">
        <v>1</v>
      </c>
      <c r="E11" t="s">
        <v>377</v>
      </c>
      <c r="F11">
        <v>3</v>
      </c>
      <c r="G11" s="1141">
        <v>30</v>
      </c>
      <c r="H11" s="1141">
        <f t="shared" si="0"/>
        <v>2</v>
      </c>
      <c r="I11" s="1141">
        <v>15</v>
      </c>
      <c r="J11" s="1141">
        <f t="shared" si="0"/>
        <v>1</v>
      </c>
      <c r="K11" s="1141">
        <v>0</v>
      </c>
      <c r="L11" s="1141">
        <f t="shared" si="1"/>
        <v>0</v>
      </c>
      <c r="M11" t="s">
        <v>38</v>
      </c>
      <c r="Q11" t="s">
        <v>388</v>
      </c>
      <c r="R11" t="s">
        <v>378</v>
      </c>
      <c r="S11" t="s">
        <v>378</v>
      </c>
      <c r="T11" t="s">
        <v>379</v>
      </c>
      <c r="U11" t="s">
        <v>382</v>
      </c>
    </row>
    <row r="12" spans="1:20" ht="12.75">
      <c r="A12" s="1140">
        <v>0</v>
      </c>
      <c r="B12">
        <v>0</v>
      </c>
      <c r="C12" t="s">
        <v>391</v>
      </c>
      <c r="D12">
        <v>1</v>
      </c>
      <c r="E12" t="s">
        <v>377</v>
      </c>
      <c r="F12" t="s">
        <v>182</v>
      </c>
      <c r="G12" s="1141"/>
      <c r="H12" s="1141"/>
      <c r="I12" s="1141"/>
      <c r="J12" s="1141"/>
      <c r="K12" s="1141"/>
      <c r="L12" s="1141"/>
      <c r="Q12" t="s">
        <v>392</v>
      </c>
      <c r="R12" t="s">
        <v>380</v>
      </c>
      <c r="S12" t="s">
        <v>378</v>
      </c>
      <c r="T12" t="s">
        <v>379</v>
      </c>
    </row>
    <row r="13" spans="1:12" ht="30.75">
      <c r="A13" s="1140"/>
      <c r="C13" s="1145" t="s">
        <v>403</v>
      </c>
      <c r="D13" s="1146"/>
      <c r="E13" s="1146"/>
      <c r="F13" s="1146">
        <f>SUM(F4:F12)</f>
        <v>22</v>
      </c>
      <c r="G13" s="1146">
        <f aca="true" t="shared" si="2" ref="G13:L13">SUM(G4:G12)</f>
        <v>185</v>
      </c>
      <c r="H13" s="1146">
        <f t="shared" si="2"/>
        <v>12.5</v>
      </c>
      <c r="I13" s="1146">
        <f t="shared" si="2"/>
        <v>15</v>
      </c>
      <c r="J13" s="1146">
        <f t="shared" si="2"/>
        <v>1</v>
      </c>
      <c r="K13" s="1146">
        <f t="shared" si="2"/>
        <v>130</v>
      </c>
      <c r="L13" s="1146">
        <f t="shared" si="2"/>
        <v>8.5</v>
      </c>
    </row>
    <row r="14" spans="1:13" ht="12.75">
      <c r="A14" s="1206" t="s">
        <v>393</v>
      </c>
      <c r="B14" s="1206"/>
      <c r="C14" s="1206"/>
      <c r="D14" s="1206"/>
      <c r="E14" s="1206"/>
      <c r="F14" s="1206"/>
      <c r="G14" s="1206"/>
      <c r="H14" s="1206"/>
      <c r="I14" s="1206"/>
      <c r="J14" s="1206"/>
      <c r="K14" s="1206"/>
      <c r="L14" s="1206"/>
      <c r="M14" s="1206"/>
    </row>
    <row r="15" spans="1:20" ht="12.75">
      <c r="A15" s="1140" t="s">
        <v>224</v>
      </c>
      <c r="B15" t="s">
        <v>383</v>
      </c>
      <c r="C15" t="s">
        <v>218</v>
      </c>
      <c r="D15" t="s">
        <v>21</v>
      </c>
      <c r="E15" t="s">
        <v>377</v>
      </c>
      <c r="F15">
        <v>2</v>
      </c>
      <c r="G15" s="1141">
        <v>9</v>
      </c>
      <c r="H15" s="1141">
        <f>G15/9</f>
        <v>1</v>
      </c>
      <c r="I15" s="1141">
        <v>0</v>
      </c>
      <c r="J15" s="1141">
        <f>I15/9</f>
        <v>0</v>
      </c>
      <c r="K15" s="1141">
        <v>9</v>
      </c>
      <c r="L15" s="1141">
        <f aca="true" t="shared" si="3" ref="L15:L23">K15/9</f>
        <v>1</v>
      </c>
      <c r="Q15" t="s">
        <v>394</v>
      </c>
      <c r="R15" t="s">
        <v>378</v>
      </c>
      <c r="S15" t="s">
        <v>378</v>
      </c>
      <c r="T15" t="s">
        <v>379</v>
      </c>
    </row>
    <row r="16" spans="1:20" ht="12.75">
      <c r="A16" s="1140" t="s">
        <v>227</v>
      </c>
      <c r="B16" t="s">
        <v>383</v>
      </c>
      <c r="C16" t="s">
        <v>33</v>
      </c>
      <c r="D16" t="s">
        <v>21</v>
      </c>
      <c r="E16" t="s">
        <v>377</v>
      </c>
      <c r="F16">
        <v>2</v>
      </c>
      <c r="G16" s="1141">
        <v>0</v>
      </c>
      <c r="H16" s="1141">
        <f aca="true" t="shared" si="4" ref="H16:J23">G16/9</f>
        <v>0</v>
      </c>
      <c r="I16" s="1141">
        <v>0</v>
      </c>
      <c r="J16" s="1141">
        <f t="shared" si="4"/>
        <v>0</v>
      </c>
      <c r="K16" s="1141">
        <v>18</v>
      </c>
      <c r="L16" s="1141">
        <f t="shared" si="3"/>
        <v>2</v>
      </c>
      <c r="Q16" t="s">
        <v>386</v>
      </c>
      <c r="R16" t="s">
        <v>380</v>
      </c>
      <c r="S16" t="s">
        <v>378</v>
      </c>
      <c r="T16" t="s">
        <v>379</v>
      </c>
    </row>
    <row r="17" spans="1:20" ht="12.75">
      <c r="A17" s="1140" t="s">
        <v>244</v>
      </c>
      <c r="B17" t="s">
        <v>387</v>
      </c>
      <c r="C17" t="s">
        <v>220</v>
      </c>
      <c r="D17" t="s">
        <v>21</v>
      </c>
      <c r="E17" t="s">
        <v>377</v>
      </c>
      <c r="F17">
        <v>2</v>
      </c>
      <c r="G17" s="1141">
        <v>9</v>
      </c>
      <c r="H17" s="1141">
        <f t="shared" si="4"/>
        <v>1</v>
      </c>
      <c r="I17" s="1141">
        <v>0</v>
      </c>
      <c r="J17" s="1141">
        <f t="shared" si="4"/>
        <v>0</v>
      </c>
      <c r="K17" s="1141">
        <v>9</v>
      </c>
      <c r="L17" s="1141">
        <f t="shared" si="3"/>
        <v>1</v>
      </c>
      <c r="Q17" t="s">
        <v>388</v>
      </c>
      <c r="R17" t="s">
        <v>378</v>
      </c>
      <c r="S17" t="s">
        <v>378</v>
      </c>
      <c r="T17" t="s">
        <v>379</v>
      </c>
    </row>
    <row r="18" spans="1:20" ht="12.75">
      <c r="A18" s="1140" t="s">
        <v>274</v>
      </c>
      <c r="B18" t="s">
        <v>387</v>
      </c>
      <c r="C18" t="s">
        <v>264</v>
      </c>
      <c r="D18" t="s">
        <v>21</v>
      </c>
      <c r="E18" t="s">
        <v>377</v>
      </c>
      <c r="F18">
        <v>3</v>
      </c>
      <c r="G18" s="1141">
        <v>18</v>
      </c>
      <c r="H18" s="1141">
        <f t="shared" si="4"/>
        <v>2</v>
      </c>
      <c r="I18" s="1141">
        <v>9</v>
      </c>
      <c r="J18" s="1141">
        <f t="shared" si="4"/>
        <v>1</v>
      </c>
      <c r="K18" s="1141">
        <v>0</v>
      </c>
      <c r="L18" s="1141">
        <f t="shared" si="3"/>
        <v>0</v>
      </c>
      <c r="Q18" t="s">
        <v>395</v>
      </c>
      <c r="R18" t="s">
        <v>378</v>
      </c>
      <c r="S18" t="s">
        <v>378</v>
      </c>
      <c r="T18" t="s">
        <v>379</v>
      </c>
    </row>
    <row r="19" spans="1:21" ht="12.75">
      <c r="A19" s="1140" t="s">
        <v>224</v>
      </c>
      <c r="B19" t="s">
        <v>396</v>
      </c>
      <c r="C19" t="s">
        <v>261</v>
      </c>
      <c r="D19" t="s">
        <v>21</v>
      </c>
      <c r="E19" t="s">
        <v>377</v>
      </c>
      <c r="F19">
        <v>2</v>
      </c>
      <c r="G19" s="1141">
        <v>18</v>
      </c>
      <c r="H19" s="1141">
        <f t="shared" si="4"/>
        <v>2</v>
      </c>
      <c r="I19" s="1141">
        <v>0</v>
      </c>
      <c r="J19" s="1141">
        <f t="shared" si="4"/>
        <v>0</v>
      </c>
      <c r="K19" s="1141">
        <v>0</v>
      </c>
      <c r="L19" s="1141">
        <f t="shared" si="3"/>
        <v>0</v>
      </c>
      <c r="Q19" t="s">
        <v>388</v>
      </c>
      <c r="R19" t="s">
        <v>378</v>
      </c>
      <c r="S19" t="s">
        <v>378</v>
      </c>
      <c r="T19" t="s">
        <v>379</v>
      </c>
      <c r="U19" t="s">
        <v>382</v>
      </c>
    </row>
    <row r="20" spans="1:21" ht="12.75">
      <c r="A20" s="1140" t="s">
        <v>283</v>
      </c>
      <c r="B20" t="s">
        <v>390</v>
      </c>
      <c r="C20" t="s">
        <v>263</v>
      </c>
      <c r="D20" t="s">
        <v>21</v>
      </c>
      <c r="E20" t="s">
        <v>377</v>
      </c>
      <c r="F20">
        <v>1</v>
      </c>
      <c r="G20" s="1141">
        <v>0</v>
      </c>
      <c r="H20" s="1141">
        <f t="shared" si="4"/>
        <v>0</v>
      </c>
      <c r="I20" s="1141">
        <v>0</v>
      </c>
      <c r="J20" s="1141">
        <f t="shared" si="4"/>
        <v>0</v>
      </c>
      <c r="K20" s="1141">
        <v>9</v>
      </c>
      <c r="L20" s="1141">
        <f t="shared" si="3"/>
        <v>1</v>
      </c>
      <c r="Q20" t="s">
        <v>388</v>
      </c>
      <c r="R20" t="s">
        <v>378</v>
      </c>
      <c r="S20" t="s">
        <v>378</v>
      </c>
      <c r="T20" t="s">
        <v>379</v>
      </c>
      <c r="U20" t="s">
        <v>382</v>
      </c>
    </row>
    <row r="21" spans="1:21" ht="12.75">
      <c r="A21" s="1140" t="s">
        <v>273</v>
      </c>
      <c r="B21" t="s">
        <v>390</v>
      </c>
      <c r="C21" t="s">
        <v>296</v>
      </c>
      <c r="D21" t="s">
        <v>21</v>
      </c>
      <c r="E21" t="s">
        <v>377</v>
      </c>
      <c r="F21">
        <v>2</v>
      </c>
      <c r="G21" s="1141">
        <v>9</v>
      </c>
      <c r="H21" s="1141">
        <f t="shared" si="4"/>
        <v>1</v>
      </c>
      <c r="I21" s="1141">
        <v>0</v>
      </c>
      <c r="J21" s="1141">
        <f t="shared" si="4"/>
        <v>0</v>
      </c>
      <c r="K21" s="1141">
        <v>9</v>
      </c>
      <c r="L21" s="1141">
        <f t="shared" si="3"/>
        <v>1</v>
      </c>
      <c r="Q21" t="s">
        <v>388</v>
      </c>
      <c r="R21" t="s">
        <v>378</v>
      </c>
      <c r="S21" t="s">
        <v>378</v>
      </c>
      <c r="T21" t="s">
        <v>379</v>
      </c>
      <c r="U21" t="s">
        <v>382</v>
      </c>
    </row>
    <row r="22" spans="1:21" ht="12.75">
      <c r="A22" s="1140" t="s">
        <v>284</v>
      </c>
      <c r="B22" t="s">
        <v>390</v>
      </c>
      <c r="C22" t="s">
        <v>278</v>
      </c>
      <c r="D22" t="s">
        <v>21</v>
      </c>
      <c r="E22" t="s">
        <v>377</v>
      </c>
      <c r="F22">
        <v>2</v>
      </c>
      <c r="G22" s="1141">
        <v>9</v>
      </c>
      <c r="H22" s="1141">
        <f t="shared" si="4"/>
        <v>1</v>
      </c>
      <c r="I22" s="1141">
        <v>9</v>
      </c>
      <c r="J22" s="1141">
        <f t="shared" si="4"/>
        <v>1</v>
      </c>
      <c r="K22" s="1141">
        <v>0</v>
      </c>
      <c r="L22" s="1141">
        <f t="shared" si="3"/>
        <v>0</v>
      </c>
      <c r="Q22" t="s">
        <v>388</v>
      </c>
      <c r="R22" t="s">
        <v>378</v>
      </c>
      <c r="S22" t="s">
        <v>378</v>
      </c>
      <c r="T22" t="s">
        <v>379</v>
      </c>
      <c r="U22" t="s">
        <v>382</v>
      </c>
    </row>
    <row r="23" spans="1:21" ht="12.75">
      <c r="A23" s="1140" t="s">
        <v>286</v>
      </c>
      <c r="B23" t="s">
        <v>390</v>
      </c>
      <c r="C23" t="s">
        <v>277</v>
      </c>
      <c r="D23" t="s">
        <v>21</v>
      </c>
      <c r="E23" t="s">
        <v>377</v>
      </c>
      <c r="F23">
        <v>2</v>
      </c>
      <c r="G23" s="1141">
        <v>9</v>
      </c>
      <c r="H23" s="1141">
        <f t="shared" si="4"/>
        <v>1</v>
      </c>
      <c r="I23" s="1141">
        <v>0</v>
      </c>
      <c r="J23" s="1141">
        <f t="shared" si="4"/>
        <v>0</v>
      </c>
      <c r="K23" s="1141">
        <v>9</v>
      </c>
      <c r="L23" s="1141">
        <f t="shared" si="3"/>
        <v>1</v>
      </c>
      <c r="Q23" t="s">
        <v>388</v>
      </c>
      <c r="R23" t="s">
        <v>378</v>
      </c>
      <c r="S23" t="s">
        <v>378</v>
      </c>
      <c r="T23" t="s">
        <v>379</v>
      </c>
      <c r="U23" t="s">
        <v>382</v>
      </c>
    </row>
    <row r="24" spans="1:20" ht="12.75">
      <c r="A24" s="1140">
        <v>0</v>
      </c>
      <c r="B24">
        <v>0</v>
      </c>
      <c r="C24" t="s">
        <v>391</v>
      </c>
      <c r="D24" t="s">
        <v>21</v>
      </c>
      <c r="E24" t="s">
        <v>377</v>
      </c>
      <c r="F24" t="s">
        <v>182</v>
      </c>
      <c r="G24" s="1141"/>
      <c r="H24" s="1141"/>
      <c r="I24" s="1141"/>
      <c r="J24" s="1141"/>
      <c r="K24" s="1141"/>
      <c r="L24" s="1141"/>
      <c r="Q24" t="s">
        <v>392</v>
      </c>
      <c r="R24" t="s">
        <v>380</v>
      </c>
      <c r="S24" t="s">
        <v>378</v>
      </c>
      <c r="T24" t="s">
        <v>379</v>
      </c>
    </row>
    <row r="25" spans="1:12" ht="30.75">
      <c r="A25" s="1140"/>
      <c r="C25" s="1145" t="s">
        <v>403</v>
      </c>
      <c r="F25" s="1147">
        <f>SUM(F15:F24)</f>
        <v>18</v>
      </c>
      <c r="G25" s="1147">
        <f aca="true" t="shared" si="5" ref="G25:L25">SUM(G15:G24)</f>
        <v>81</v>
      </c>
      <c r="H25" s="1147">
        <f t="shared" si="5"/>
        <v>9</v>
      </c>
      <c r="I25" s="1147">
        <f t="shared" si="5"/>
        <v>18</v>
      </c>
      <c r="J25" s="1147">
        <f t="shared" si="5"/>
        <v>2</v>
      </c>
      <c r="K25" s="1147">
        <f t="shared" si="5"/>
        <v>63</v>
      </c>
      <c r="L25" s="1147">
        <f t="shared" si="5"/>
        <v>7</v>
      </c>
    </row>
    <row r="26" spans="1:13" ht="12.75">
      <c r="A26" s="1206" t="s">
        <v>397</v>
      </c>
      <c r="B26" s="1206"/>
      <c r="C26" s="1206"/>
      <c r="D26" s="1206"/>
      <c r="E26" s="1206"/>
      <c r="F26" s="1206"/>
      <c r="G26" s="1206"/>
      <c r="H26" s="1206"/>
      <c r="I26" s="1206"/>
      <c r="J26" s="1206"/>
      <c r="K26" s="1206"/>
      <c r="L26" s="1206"/>
      <c r="M26" s="1206"/>
    </row>
    <row r="27" spans="1:20" ht="12.75">
      <c r="A27" s="1140" t="s">
        <v>224</v>
      </c>
      <c r="B27" t="s">
        <v>383</v>
      </c>
      <c r="C27" t="s">
        <v>218</v>
      </c>
      <c r="D27" t="s">
        <v>22</v>
      </c>
      <c r="E27" t="s">
        <v>377</v>
      </c>
      <c r="F27">
        <v>2</v>
      </c>
      <c r="G27" s="1141">
        <v>9</v>
      </c>
      <c r="H27" s="1141">
        <f>G27/9</f>
        <v>1</v>
      </c>
      <c r="I27" s="1141">
        <v>0</v>
      </c>
      <c r="J27" s="1141">
        <f>I27/9</f>
        <v>0</v>
      </c>
      <c r="K27" s="1141">
        <v>9</v>
      </c>
      <c r="L27" s="1141">
        <f aca="true" t="shared" si="6" ref="L27:L35">K27/9</f>
        <v>1</v>
      </c>
      <c r="M27" t="s">
        <v>38</v>
      </c>
      <c r="Q27" t="s">
        <v>394</v>
      </c>
      <c r="R27" t="s">
        <v>378</v>
      </c>
      <c r="S27" t="s">
        <v>378</v>
      </c>
      <c r="T27" t="s">
        <v>379</v>
      </c>
    </row>
    <row r="28" spans="1:20" ht="12.75">
      <c r="A28" s="1140" t="s">
        <v>227</v>
      </c>
      <c r="B28" t="s">
        <v>383</v>
      </c>
      <c r="C28" t="s">
        <v>33</v>
      </c>
      <c r="D28" t="s">
        <v>22</v>
      </c>
      <c r="E28" t="s">
        <v>377</v>
      </c>
      <c r="F28">
        <v>2</v>
      </c>
      <c r="G28" s="1141">
        <v>0</v>
      </c>
      <c r="H28" s="1141">
        <f aca="true" t="shared" si="7" ref="H28:J35">G28/9</f>
        <v>0</v>
      </c>
      <c r="I28" s="1141">
        <v>0</v>
      </c>
      <c r="J28" s="1141">
        <f t="shared" si="7"/>
        <v>0</v>
      </c>
      <c r="K28" s="1141">
        <v>18</v>
      </c>
      <c r="L28" s="1141">
        <f t="shared" si="6"/>
        <v>2</v>
      </c>
      <c r="M28" t="s">
        <v>385</v>
      </c>
      <c r="Q28" t="s">
        <v>386</v>
      </c>
      <c r="R28" t="s">
        <v>380</v>
      </c>
      <c r="S28" t="s">
        <v>378</v>
      </c>
      <c r="T28" t="s">
        <v>379</v>
      </c>
    </row>
    <row r="29" spans="1:20" ht="12.75">
      <c r="A29" s="1140" t="s">
        <v>244</v>
      </c>
      <c r="B29" t="s">
        <v>387</v>
      </c>
      <c r="C29" t="s">
        <v>220</v>
      </c>
      <c r="D29" t="s">
        <v>22</v>
      </c>
      <c r="E29" t="s">
        <v>377</v>
      </c>
      <c r="F29">
        <v>2</v>
      </c>
      <c r="G29" s="1141">
        <v>9</v>
      </c>
      <c r="H29" s="1141">
        <f t="shared" si="7"/>
        <v>1</v>
      </c>
      <c r="I29" s="1141">
        <v>0</v>
      </c>
      <c r="J29" s="1141">
        <f t="shared" si="7"/>
        <v>0</v>
      </c>
      <c r="K29" s="1141">
        <v>9</v>
      </c>
      <c r="L29" s="1141">
        <f t="shared" si="6"/>
        <v>1</v>
      </c>
      <c r="M29" t="s">
        <v>38</v>
      </c>
      <c r="Q29" t="s">
        <v>388</v>
      </c>
      <c r="R29" t="s">
        <v>378</v>
      </c>
      <c r="S29" t="s">
        <v>378</v>
      </c>
      <c r="T29" t="s">
        <v>379</v>
      </c>
    </row>
    <row r="30" spans="1:20" ht="12.75">
      <c r="A30" s="1140" t="s">
        <v>274</v>
      </c>
      <c r="B30" t="s">
        <v>387</v>
      </c>
      <c r="C30" t="s">
        <v>264</v>
      </c>
      <c r="D30" t="s">
        <v>22</v>
      </c>
      <c r="E30" t="s">
        <v>377</v>
      </c>
      <c r="F30">
        <v>3</v>
      </c>
      <c r="G30" s="1141">
        <v>18</v>
      </c>
      <c r="H30" s="1141">
        <f t="shared" si="7"/>
        <v>2</v>
      </c>
      <c r="I30" s="1141">
        <v>9</v>
      </c>
      <c r="J30" s="1141">
        <f t="shared" si="7"/>
        <v>1</v>
      </c>
      <c r="K30" s="1141">
        <v>0</v>
      </c>
      <c r="L30" s="1141">
        <f t="shared" si="6"/>
        <v>0</v>
      </c>
      <c r="M30" t="s">
        <v>385</v>
      </c>
      <c r="Q30" t="s">
        <v>395</v>
      </c>
      <c r="R30" t="s">
        <v>378</v>
      </c>
      <c r="S30" t="s">
        <v>378</v>
      </c>
      <c r="T30" t="s">
        <v>379</v>
      </c>
    </row>
    <row r="31" spans="1:21" ht="12.75">
      <c r="A31" s="1140" t="s">
        <v>224</v>
      </c>
      <c r="B31" t="s">
        <v>396</v>
      </c>
      <c r="C31" t="s">
        <v>261</v>
      </c>
      <c r="D31" t="s">
        <v>22</v>
      </c>
      <c r="E31" t="s">
        <v>377</v>
      </c>
      <c r="F31">
        <v>2</v>
      </c>
      <c r="G31" s="1141">
        <v>18</v>
      </c>
      <c r="H31" s="1141">
        <f t="shared" si="7"/>
        <v>2</v>
      </c>
      <c r="I31" s="1141">
        <v>0</v>
      </c>
      <c r="J31" s="1141">
        <f t="shared" si="7"/>
        <v>0</v>
      </c>
      <c r="K31" s="1141">
        <v>0</v>
      </c>
      <c r="L31" s="1141">
        <f t="shared" si="6"/>
        <v>0</v>
      </c>
      <c r="M31" t="s">
        <v>38</v>
      </c>
      <c r="Q31" t="s">
        <v>388</v>
      </c>
      <c r="R31" t="s">
        <v>378</v>
      </c>
      <c r="S31" t="s">
        <v>378</v>
      </c>
      <c r="T31" t="s">
        <v>379</v>
      </c>
      <c r="U31" t="s">
        <v>382</v>
      </c>
    </row>
    <row r="32" spans="1:21" ht="12.75">
      <c r="A32" s="1140" t="s">
        <v>283</v>
      </c>
      <c r="B32" t="s">
        <v>390</v>
      </c>
      <c r="C32" t="s">
        <v>263</v>
      </c>
      <c r="D32" t="s">
        <v>22</v>
      </c>
      <c r="E32" t="s">
        <v>377</v>
      </c>
      <c r="F32">
        <v>1</v>
      </c>
      <c r="G32" s="1141">
        <v>0</v>
      </c>
      <c r="H32" s="1141">
        <f t="shared" si="7"/>
        <v>0</v>
      </c>
      <c r="I32" s="1141">
        <v>0</v>
      </c>
      <c r="J32" s="1141">
        <f t="shared" si="7"/>
        <v>0</v>
      </c>
      <c r="K32" s="1141">
        <v>9</v>
      </c>
      <c r="L32" s="1141">
        <f t="shared" si="6"/>
        <v>1</v>
      </c>
      <c r="M32" t="s">
        <v>398</v>
      </c>
      <c r="Q32" t="s">
        <v>388</v>
      </c>
      <c r="R32" t="s">
        <v>378</v>
      </c>
      <c r="S32" t="s">
        <v>378</v>
      </c>
      <c r="T32" t="s">
        <v>379</v>
      </c>
      <c r="U32" t="s">
        <v>382</v>
      </c>
    </row>
    <row r="33" spans="1:21" ht="12.75">
      <c r="A33" s="1140" t="s">
        <v>273</v>
      </c>
      <c r="B33" t="s">
        <v>390</v>
      </c>
      <c r="C33" t="s">
        <v>296</v>
      </c>
      <c r="D33" t="s">
        <v>22</v>
      </c>
      <c r="E33" t="s">
        <v>377</v>
      </c>
      <c r="F33">
        <v>2</v>
      </c>
      <c r="G33" s="1141">
        <v>9</v>
      </c>
      <c r="H33" s="1141">
        <f t="shared" si="7"/>
        <v>1</v>
      </c>
      <c r="I33" s="1141">
        <v>0</v>
      </c>
      <c r="J33" s="1141">
        <f t="shared" si="7"/>
        <v>0</v>
      </c>
      <c r="K33" s="1141">
        <v>9</v>
      </c>
      <c r="L33" s="1141">
        <f t="shared" si="6"/>
        <v>1</v>
      </c>
      <c r="M33" t="s">
        <v>38</v>
      </c>
      <c r="Q33" t="s">
        <v>388</v>
      </c>
      <c r="R33" t="s">
        <v>378</v>
      </c>
      <c r="S33" t="s">
        <v>378</v>
      </c>
      <c r="T33" t="s">
        <v>379</v>
      </c>
      <c r="U33" t="s">
        <v>382</v>
      </c>
    </row>
    <row r="34" spans="1:21" ht="12.75">
      <c r="A34" s="1140" t="s">
        <v>284</v>
      </c>
      <c r="B34" t="s">
        <v>390</v>
      </c>
      <c r="C34" t="s">
        <v>278</v>
      </c>
      <c r="D34" t="s">
        <v>22</v>
      </c>
      <c r="E34" t="s">
        <v>377</v>
      </c>
      <c r="F34">
        <v>2</v>
      </c>
      <c r="G34" s="1141">
        <v>9</v>
      </c>
      <c r="H34" s="1141">
        <f t="shared" si="7"/>
        <v>1</v>
      </c>
      <c r="I34" s="1141">
        <v>9</v>
      </c>
      <c r="J34" s="1141">
        <f t="shared" si="7"/>
        <v>1</v>
      </c>
      <c r="K34" s="1141">
        <v>0</v>
      </c>
      <c r="L34" s="1141">
        <f t="shared" si="6"/>
        <v>0</v>
      </c>
      <c r="M34" t="s">
        <v>385</v>
      </c>
      <c r="Q34" t="s">
        <v>388</v>
      </c>
      <c r="R34" t="s">
        <v>378</v>
      </c>
      <c r="S34" t="s">
        <v>378</v>
      </c>
      <c r="T34" t="s">
        <v>379</v>
      </c>
      <c r="U34" t="s">
        <v>382</v>
      </c>
    </row>
    <row r="35" spans="1:21" ht="12.75">
      <c r="A35" s="1140" t="s">
        <v>286</v>
      </c>
      <c r="B35" t="s">
        <v>390</v>
      </c>
      <c r="C35" t="s">
        <v>277</v>
      </c>
      <c r="D35" t="s">
        <v>22</v>
      </c>
      <c r="E35" t="s">
        <v>377</v>
      </c>
      <c r="F35">
        <v>2</v>
      </c>
      <c r="G35" s="1141">
        <v>9</v>
      </c>
      <c r="H35" s="1141">
        <f t="shared" si="7"/>
        <v>1</v>
      </c>
      <c r="I35" s="1141">
        <v>0</v>
      </c>
      <c r="J35" s="1141">
        <f t="shared" si="7"/>
        <v>0</v>
      </c>
      <c r="K35" s="1141">
        <v>9</v>
      </c>
      <c r="L35" s="1141">
        <f t="shared" si="6"/>
        <v>1</v>
      </c>
      <c r="M35" t="s">
        <v>38</v>
      </c>
      <c r="Q35" t="s">
        <v>388</v>
      </c>
      <c r="R35" t="s">
        <v>378</v>
      </c>
      <c r="S35" t="s">
        <v>378</v>
      </c>
      <c r="T35" t="s">
        <v>379</v>
      </c>
      <c r="U35" t="s">
        <v>382</v>
      </c>
    </row>
    <row r="36" spans="1:20" ht="12.75">
      <c r="A36" s="1140">
        <v>0</v>
      </c>
      <c r="B36">
        <v>0</v>
      </c>
      <c r="C36" t="s">
        <v>391</v>
      </c>
      <c r="D36" t="s">
        <v>22</v>
      </c>
      <c r="E36" t="s">
        <v>377</v>
      </c>
      <c r="F36" t="s">
        <v>182</v>
      </c>
      <c r="G36" s="1141"/>
      <c r="H36" s="1141"/>
      <c r="I36" s="1141"/>
      <c r="J36" s="1141"/>
      <c r="K36" s="1141"/>
      <c r="L36" s="1141"/>
      <c r="Q36" t="s">
        <v>392</v>
      </c>
      <c r="R36" t="s">
        <v>380</v>
      </c>
      <c r="S36" t="s">
        <v>378</v>
      </c>
      <c r="T36" t="s">
        <v>379</v>
      </c>
    </row>
    <row r="37" spans="1:12" ht="30.75">
      <c r="A37" s="1140"/>
      <c r="C37" s="1145" t="s">
        <v>403</v>
      </c>
      <c r="F37" s="1147">
        <f>SUM(F27:F36)</f>
        <v>18</v>
      </c>
      <c r="G37" s="1147">
        <f aca="true" t="shared" si="8" ref="G37:L37">SUM(G27:G36)</f>
        <v>81</v>
      </c>
      <c r="H37" s="1147">
        <f t="shared" si="8"/>
        <v>9</v>
      </c>
      <c r="I37" s="1147">
        <f t="shared" si="8"/>
        <v>18</v>
      </c>
      <c r="J37" s="1147">
        <f t="shared" si="8"/>
        <v>2</v>
      </c>
      <c r="K37" s="1147">
        <f t="shared" si="8"/>
        <v>63</v>
      </c>
      <c r="L37" s="1147">
        <f t="shared" si="8"/>
        <v>7</v>
      </c>
    </row>
    <row r="38" ht="12.75">
      <c r="A38" s="1140"/>
    </row>
    <row r="39" ht="12.75">
      <c r="A39" s="1140"/>
    </row>
    <row r="40" ht="12.75">
      <c r="A40" s="1140"/>
    </row>
  </sheetData>
  <sheetProtection/>
  <mergeCells count="13">
    <mergeCell ref="E1:E2"/>
    <mergeCell ref="F1:F2"/>
    <mergeCell ref="G1:H1"/>
    <mergeCell ref="I1:J1"/>
    <mergeCell ref="K1:L1"/>
    <mergeCell ref="M1:M2"/>
    <mergeCell ref="A3:M3"/>
    <mergeCell ref="A14:M14"/>
    <mergeCell ref="A26:M26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view="pageBreakPreview" zoomScale="75" zoomScaleNormal="50" zoomScaleSheetLayoutView="75" zoomScalePageLayoutView="0" workbookViewId="0" topLeftCell="A2">
      <selection activeCell="M16" sqref="M16"/>
    </sheetView>
  </sheetViews>
  <sheetFormatPr defaultColWidth="3.375" defaultRowHeight="12.75"/>
  <cols>
    <col min="1" max="1" width="12.625" style="500" customWidth="1"/>
    <col min="2" max="9" width="5.375" style="500" customWidth="1"/>
    <col min="10" max="11" width="6.625" style="500" customWidth="1"/>
    <col min="12" max="12" width="6.50390625" style="500" customWidth="1"/>
    <col min="13" max="13" width="7.375" style="500" customWidth="1"/>
    <col min="14" max="53" width="5.375" style="500" customWidth="1"/>
    <col min="54" max="56" width="3.375" style="500" customWidth="1"/>
    <col min="57" max="57" width="5.875" style="500" customWidth="1"/>
    <col min="58" max="16384" width="3.375" style="500" customWidth="1"/>
  </cols>
  <sheetData>
    <row r="1" spans="1:57" ht="22.5">
      <c r="A1" s="1207"/>
      <c r="B1" s="1207"/>
      <c r="C1" s="1207"/>
      <c r="D1" s="1207"/>
      <c r="E1" s="1207"/>
      <c r="F1" s="1207"/>
      <c r="G1" s="1207"/>
      <c r="H1" s="1207"/>
      <c r="I1" s="1207"/>
      <c r="J1" s="1207"/>
      <c r="K1" s="1207"/>
      <c r="L1" s="1207"/>
      <c r="M1" s="1207"/>
      <c r="N1" s="1207"/>
      <c r="O1" s="1207"/>
      <c r="P1" s="1208" t="s">
        <v>162</v>
      </c>
      <c r="Q1" s="1208"/>
      <c r="R1" s="1208"/>
      <c r="S1" s="1208"/>
      <c r="T1" s="1208"/>
      <c r="U1" s="1208"/>
      <c r="V1" s="1208"/>
      <c r="W1" s="1208"/>
      <c r="X1" s="1208"/>
      <c r="Y1" s="1208"/>
      <c r="Z1" s="1208"/>
      <c r="AA1" s="1208"/>
      <c r="AB1" s="1208"/>
      <c r="AC1" s="1208"/>
      <c r="AD1" s="1208"/>
      <c r="AE1" s="1208"/>
      <c r="AF1" s="1208"/>
      <c r="AG1" s="1208"/>
      <c r="AH1" s="1208"/>
      <c r="AI1" s="1208"/>
      <c r="AJ1" s="1208"/>
      <c r="AK1" s="1208"/>
      <c r="AL1" s="1208"/>
      <c r="AM1" s="1208"/>
      <c r="AN1" s="1208"/>
      <c r="AO1" s="1209"/>
      <c r="AP1" s="1209"/>
      <c r="AQ1" s="1209"/>
      <c r="AR1" s="1209"/>
      <c r="AS1" s="1209"/>
      <c r="AT1" s="1209"/>
      <c r="AU1" s="1209"/>
      <c r="AV1" s="1209"/>
      <c r="AW1" s="1209"/>
      <c r="AX1" s="1209"/>
      <c r="AY1" s="1209"/>
      <c r="AZ1" s="1209"/>
      <c r="BA1" s="1209"/>
      <c r="BB1" s="1209"/>
      <c r="BC1" s="1209"/>
      <c r="BD1" s="1209"/>
      <c r="BE1" s="1209"/>
    </row>
    <row r="2" spans="1:57" ht="20.25" customHeight="1">
      <c r="A2" s="1210" t="s">
        <v>163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210"/>
      <c r="M2" s="1210"/>
      <c r="N2" s="1210"/>
      <c r="O2" s="1210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502"/>
      <c r="AL2" s="502"/>
      <c r="AM2" s="502"/>
      <c r="AN2" s="502"/>
      <c r="AO2" s="1209"/>
      <c r="AP2" s="1209"/>
      <c r="AQ2" s="1209"/>
      <c r="AR2" s="1209"/>
      <c r="AS2" s="1209"/>
      <c r="AT2" s="1209"/>
      <c r="AU2" s="1209"/>
      <c r="AV2" s="1209"/>
      <c r="AW2" s="1209"/>
      <c r="AX2" s="1209"/>
      <c r="AY2" s="1209"/>
      <c r="AZ2" s="1209"/>
      <c r="BA2" s="1209"/>
      <c r="BB2" s="1209"/>
      <c r="BC2" s="1209"/>
      <c r="BD2" s="1209"/>
      <c r="BE2" s="1209"/>
    </row>
    <row r="3" spans="1:57" ht="23.25" customHeight="1">
      <c r="A3" s="1210" t="s">
        <v>164</v>
      </c>
      <c r="B3" s="1210"/>
      <c r="C3" s="1210"/>
      <c r="D3" s="1210"/>
      <c r="E3" s="1210"/>
      <c r="F3" s="1210"/>
      <c r="G3" s="1210"/>
      <c r="H3" s="1210"/>
      <c r="I3" s="1210"/>
      <c r="J3" s="1210"/>
      <c r="K3" s="1210"/>
      <c r="L3" s="1210"/>
      <c r="M3" s="1210"/>
      <c r="N3" s="1210"/>
      <c r="O3" s="1210"/>
      <c r="P3" s="1211" t="s">
        <v>165</v>
      </c>
      <c r="Q3" s="1211"/>
      <c r="R3" s="1211"/>
      <c r="S3" s="1211"/>
      <c r="T3" s="1211"/>
      <c r="U3" s="1211"/>
      <c r="V3" s="1211"/>
      <c r="W3" s="1211"/>
      <c r="X3" s="1211"/>
      <c r="Y3" s="1211"/>
      <c r="Z3" s="1211"/>
      <c r="AA3" s="1211"/>
      <c r="AB3" s="1211"/>
      <c r="AC3" s="1211"/>
      <c r="AD3" s="1211"/>
      <c r="AE3" s="1211"/>
      <c r="AF3" s="1211"/>
      <c r="AG3" s="1211"/>
      <c r="AH3" s="1211"/>
      <c r="AI3" s="1211"/>
      <c r="AJ3" s="1211"/>
      <c r="AK3" s="1211"/>
      <c r="AL3" s="1211"/>
      <c r="AM3" s="1211"/>
      <c r="AN3" s="1211"/>
      <c r="AO3" s="1209"/>
      <c r="AP3" s="1209"/>
      <c r="AQ3" s="1209"/>
      <c r="AR3" s="1209"/>
      <c r="AS3" s="1209"/>
      <c r="AT3" s="1209"/>
      <c r="AU3" s="1209"/>
      <c r="AV3" s="1209"/>
      <c r="AW3" s="1209"/>
      <c r="AX3" s="1209"/>
      <c r="AY3" s="1209"/>
      <c r="AZ3" s="1209"/>
      <c r="BA3" s="1209"/>
      <c r="BB3" s="1209"/>
      <c r="BC3" s="1209"/>
      <c r="BD3" s="1209"/>
      <c r="BE3" s="1209"/>
    </row>
    <row r="4" spans="1:57" s="504" customFormat="1" ht="22.5">
      <c r="A4" s="1210" t="s">
        <v>406</v>
      </c>
      <c r="B4" s="1210"/>
      <c r="C4" s="1210"/>
      <c r="D4" s="1210"/>
      <c r="E4" s="1210"/>
      <c r="F4" s="1210"/>
      <c r="G4" s="1210"/>
      <c r="H4" s="1210"/>
      <c r="I4" s="1210"/>
      <c r="J4" s="1210"/>
      <c r="K4" s="1210"/>
      <c r="L4" s="1210"/>
      <c r="M4" s="1210"/>
      <c r="N4" s="1210"/>
      <c r="O4" s="1210"/>
      <c r="P4" s="1213"/>
      <c r="Q4" s="1213"/>
      <c r="R4" s="1213"/>
      <c r="S4" s="1213"/>
      <c r="T4" s="1213"/>
      <c r="U4" s="1213"/>
      <c r="V4" s="1213"/>
      <c r="W4" s="1213"/>
      <c r="X4" s="1213"/>
      <c r="Y4" s="1213"/>
      <c r="Z4" s="1213"/>
      <c r="AA4" s="1213"/>
      <c r="AB4" s="1213"/>
      <c r="AC4" s="1213"/>
      <c r="AD4" s="1213"/>
      <c r="AE4" s="1213"/>
      <c r="AF4" s="1213"/>
      <c r="AG4" s="1213"/>
      <c r="AH4" s="1213"/>
      <c r="AI4" s="1213"/>
      <c r="AJ4" s="1213"/>
      <c r="AK4" s="1213"/>
      <c r="AL4" s="1213"/>
      <c r="AM4" s="1213"/>
      <c r="AN4" s="1213"/>
      <c r="AO4" s="1216"/>
      <c r="AP4" s="1216"/>
      <c r="AQ4" s="1216"/>
      <c r="AR4" s="1216"/>
      <c r="AS4" s="1216"/>
      <c r="AT4" s="1216"/>
      <c r="AU4" s="1216"/>
      <c r="AV4" s="1216"/>
      <c r="AW4" s="1216"/>
      <c r="AX4" s="1216"/>
      <c r="AY4" s="1216"/>
      <c r="AZ4" s="1216"/>
      <c r="BA4" s="1216"/>
      <c r="BB4" s="1216"/>
      <c r="BC4" s="1216"/>
      <c r="BD4" s="1216"/>
      <c r="BE4" s="1216"/>
    </row>
    <row r="5" spans="1:57" s="504" customFormat="1" ht="27" customHeight="1">
      <c r="A5" s="1217" t="s">
        <v>407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M5" s="1217"/>
      <c r="N5" s="1217"/>
      <c r="O5" s="1217"/>
      <c r="P5" s="1218" t="s">
        <v>166</v>
      </c>
      <c r="Q5" s="1218"/>
      <c r="R5" s="1218"/>
      <c r="S5" s="1218"/>
      <c r="T5" s="1218"/>
      <c r="U5" s="1218"/>
      <c r="V5" s="1218"/>
      <c r="W5" s="1218"/>
      <c r="X5" s="1218"/>
      <c r="Y5" s="1218"/>
      <c r="Z5" s="1218"/>
      <c r="AA5" s="1218"/>
      <c r="AB5" s="1218"/>
      <c r="AC5" s="1218"/>
      <c r="AD5" s="1218"/>
      <c r="AE5" s="1218"/>
      <c r="AF5" s="1218"/>
      <c r="AG5" s="1218"/>
      <c r="AH5" s="1218"/>
      <c r="AI5" s="1218"/>
      <c r="AJ5" s="1218"/>
      <c r="AK5" s="1218"/>
      <c r="AL5" s="1218"/>
      <c r="AM5" s="1218"/>
      <c r="AN5" s="1218"/>
      <c r="AO5" s="1216" t="s">
        <v>292</v>
      </c>
      <c r="AP5" s="1216"/>
      <c r="AQ5" s="1216"/>
      <c r="AR5" s="1216"/>
      <c r="AS5" s="1216"/>
      <c r="AT5" s="1216"/>
      <c r="AU5" s="1216"/>
      <c r="AV5" s="1216"/>
      <c r="AW5" s="1216"/>
      <c r="AX5" s="1216"/>
      <c r="AY5" s="1216"/>
      <c r="AZ5" s="1216"/>
      <c r="BA5" s="1216"/>
      <c r="BB5" s="1216"/>
      <c r="BC5" s="1216"/>
      <c r="BD5" s="1216"/>
      <c r="BE5" s="1216"/>
    </row>
    <row r="6" spans="1:57" s="504" customFormat="1" ht="29.25" customHeight="1">
      <c r="A6" s="1153"/>
      <c r="B6" s="1153"/>
      <c r="C6" s="1153"/>
      <c r="D6" s="1153"/>
      <c r="E6" s="1153"/>
      <c r="F6" s="1153"/>
      <c r="G6" s="1153"/>
      <c r="H6" s="1153"/>
      <c r="I6" s="1153"/>
      <c r="J6" s="1153"/>
      <c r="K6" s="1153"/>
      <c r="L6" s="1153"/>
      <c r="M6" s="1153"/>
      <c r="N6" s="1153"/>
      <c r="O6" s="1153"/>
      <c r="P6" s="1213" t="s">
        <v>251</v>
      </c>
      <c r="Q6" s="1213"/>
      <c r="R6" s="1213"/>
      <c r="S6" s="1213"/>
      <c r="T6" s="1213"/>
      <c r="U6" s="1213"/>
      <c r="V6" s="1213"/>
      <c r="W6" s="1213"/>
      <c r="X6" s="1213"/>
      <c r="Y6" s="1213"/>
      <c r="Z6" s="1213"/>
      <c r="AA6" s="1213"/>
      <c r="AB6" s="1213"/>
      <c r="AC6" s="1213"/>
      <c r="AD6" s="1213"/>
      <c r="AE6" s="1213"/>
      <c r="AF6" s="1213"/>
      <c r="AG6" s="1213"/>
      <c r="AH6" s="1213"/>
      <c r="AI6" s="1213"/>
      <c r="AJ6" s="1213"/>
      <c r="AK6" s="1213"/>
      <c r="AL6" s="1213"/>
      <c r="AM6" s="1213"/>
      <c r="AN6" s="1213"/>
      <c r="AO6" s="1216"/>
      <c r="AP6" s="1216"/>
      <c r="AQ6" s="1216"/>
      <c r="AR6" s="1216"/>
      <c r="AS6" s="1216"/>
      <c r="AT6" s="1216"/>
      <c r="AU6" s="1216"/>
      <c r="AV6" s="1216"/>
      <c r="AW6" s="1216"/>
      <c r="AX6" s="1216"/>
      <c r="AY6" s="1216"/>
      <c r="AZ6" s="1216"/>
      <c r="BA6" s="1216"/>
      <c r="BB6" s="1216"/>
      <c r="BC6" s="1216"/>
      <c r="BD6" s="1216"/>
      <c r="BE6" s="1216"/>
    </row>
    <row r="7" spans="1:57" s="504" customFormat="1" ht="30" customHeight="1">
      <c r="A7" s="1219" t="s">
        <v>167</v>
      </c>
      <c r="B7" s="1219"/>
      <c r="C7" s="1219"/>
      <c r="D7" s="1219"/>
      <c r="E7" s="1219"/>
      <c r="F7" s="1219"/>
      <c r="G7" s="1219"/>
      <c r="H7" s="1219"/>
      <c r="I7" s="1219"/>
      <c r="J7" s="1219"/>
      <c r="K7" s="1219"/>
      <c r="L7" s="1219"/>
      <c r="M7" s="1219"/>
      <c r="N7" s="1219"/>
      <c r="O7" s="1219"/>
      <c r="P7" s="1213" t="s">
        <v>237</v>
      </c>
      <c r="Q7" s="1213"/>
      <c r="R7" s="1213"/>
      <c r="S7" s="1213"/>
      <c r="T7" s="1213"/>
      <c r="U7" s="1213"/>
      <c r="V7" s="1213"/>
      <c r="W7" s="1213"/>
      <c r="X7" s="1213"/>
      <c r="Y7" s="1213"/>
      <c r="Z7" s="1213"/>
      <c r="AA7" s="1213"/>
      <c r="AB7" s="1213"/>
      <c r="AC7" s="1213"/>
      <c r="AD7" s="1213"/>
      <c r="AE7" s="1213"/>
      <c r="AF7" s="1213"/>
      <c r="AG7" s="1213"/>
      <c r="AH7" s="1213"/>
      <c r="AI7" s="1213"/>
      <c r="AJ7" s="1213"/>
      <c r="AK7" s="1213"/>
      <c r="AL7" s="1213"/>
      <c r="AM7" s="1213"/>
      <c r="AN7" s="1213"/>
      <c r="AO7" s="1216"/>
      <c r="AP7" s="1216"/>
      <c r="AQ7" s="1216"/>
      <c r="AR7" s="1216"/>
      <c r="AS7" s="1216"/>
      <c r="AT7" s="1216"/>
      <c r="AU7" s="1216"/>
      <c r="AV7" s="1216"/>
      <c r="AW7" s="1216"/>
      <c r="AX7" s="1216"/>
      <c r="AY7" s="1216"/>
      <c r="AZ7" s="1216"/>
      <c r="BA7" s="1216"/>
      <c r="BB7" s="1216"/>
      <c r="BC7" s="1216"/>
      <c r="BD7" s="1216"/>
      <c r="BE7" s="1216"/>
    </row>
    <row r="8" spans="1:57" s="504" customFormat="1" ht="33.75" customHeight="1">
      <c r="A8" s="1214" t="s">
        <v>168</v>
      </c>
      <c r="B8" s="1214"/>
      <c r="C8" s="1214"/>
      <c r="D8" s="1214"/>
      <c r="E8" s="1214"/>
      <c r="F8" s="1214"/>
      <c r="G8" s="1214"/>
      <c r="H8" s="1214"/>
      <c r="I8" s="1214"/>
      <c r="J8" s="1214"/>
      <c r="K8" s="1214"/>
      <c r="L8" s="1214"/>
      <c r="M8" s="1214"/>
      <c r="N8" s="1214"/>
      <c r="O8" s="1214"/>
      <c r="P8" s="1213" t="s">
        <v>293</v>
      </c>
      <c r="Q8" s="1213"/>
      <c r="R8" s="1213"/>
      <c r="S8" s="1213"/>
      <c r="T8" s="1213"/>
      <c r="U8" s="1213"/>
      <c r="V8" s="1213"/>
      <c r="W8" s="1213"/>
      <c r="X8" s="1213"/>
      <c r="Y8" s="1213"/>
      <c r="Z8" s="1213"/>
      <c r="AA8" s="1213"/>
      <c r="AB8" s="1213"/>
      <c r="AC8" s="1213"/>
      <c r="AD8" s="1213"/>
      <c r="AE8" s="1213"/>
      <c r="AF8" s="1213"/>
      <c r="AG8" s="1213"/>
      <c r="AH8" s="1213"/>
      <c r="AI8" s="1213"/>
      <c r="AJ8" s="1213"/>
      <c r="AK8" s="1213"/>
      <c r="AL8" s="1213"/>
      <c r="AM8" s="1213"/>
      <c r="AN8" s="1213"/>
      <c r="AO8" s="1216"/>
      <c r="AP8" s="1216"/>
      <c r="AQ8" s="1216"/>
      <c r="AR8" s="1216"/>
      <c r="AS8" s="1216"/>
      <c r="AT8" s="1216"/>
      <c r="AU8" s="1216"/>
      <c r="AV8" s="1216"/>
      <c r="AW8" s="1216"/>
      <c r="AX8" s="1216"/>
      <c r="AY8" s="1216"/>
      <c r="AZ8" s="1216"/>
      <c r="BA8" s="1216"/>
      <c r="BB8" s="1216"/>
      <c r="BC8" s="1216"/>
      <c r="BD8" s="1216"/>
      <c r="BE8" s="1216"/>
    </row>
    <row r="9" spans="1:57" s="504" customFormat="1" ht="31.5" customHeight="1">
      <c r="A9" s="505"/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5"/>
      <c r="P9" s="1213" t="s">
        <v>359</v>
      </c>
      <c r="Q9" s="1213"/>
      <c r="R9" s="1213"/>
      <c r="S9" s="1213"/>
      <c r="T9" s="1213"/>
      <c r="U9" s="1213"/>
      <c r="V9" s="1213"/>
      <c r="W9" s="1213"/>
      <c r="X9" s="1213"/>
      <c r="Y9" s="1213"/>
      <c r="Z9" s="1213"/>
      <c r="AA9" s="1213"/>
      <c r="AB9" s="1213"/>
      <c r="AC9" s="1213"/>
      <c r="AD9" s="1213"/>
      <c r="AE9" s="1213"/>
      <c r="AF9" s="1213"/>
      <c r="AG9" s="1213"/>
      <c r="AH9" s="1213"/>
      <c r="AI9" s="1213"/>
      <c r="AJ9" s="1213"/>
      <c r="AK9" s="1213"/>
      <c r="AL9" s="1213"/>
      <c r="AM9" s="1213"/>
      <c r="AN9" s="1213"/>
      <c r="AO9" s="1216" t="s">
        <v>252</v>
      </c>
      <c r="AP9" s="1216"/>
      <c r="AQ9" s="1216"/>
      <c r="AR9" s="1216"/>
      <c r="AS9" s="1216"/>
      <c r="AT9" s="1216"/>
      <c r="AU9" s="1216"/>
      <c r="AV9" s="1216"/>
      <c r="AW9" s="1216"/>
      <c r="AX9" s="1216"/>
      <c r="AY9" s="1216"/>
      <c r="AZ9" s="1216"/>
      <c r="BA9" s="1216"/>
      <c r="BB9" s="1216"/>
      <c r="BC9" s="1216"/>
      <c r="BD9" s="1216"/>
      <c r="BE9" s="1216"/>
    </row>
    <row r="10" spans="16:57" s="504" customFormat="1" ht="24.75" customHeight="1">
      <c r="P10" s="1225" t="s">
        <v>315</v>
      </c>
      <c r="Q10" s="1225"/>
      <c r="R10" s="1225"/>
      <c r="S10" s="1225"/>
      <c r="T10" s="1225"/>
      <c r="U10" s="1225"/>
      <c r="V10" s="1225"/>
      <c r="W10" s="1225"/>
      <c r="X10" s="1225"/>
      <c r="Y10" s="1225"/>
      <c r="Z10" s="1225"/>
      <c r="AA10" s="1225"/>
      <c r="AB10" s="1225"/>
      <c r="AC10" s="1225"/>
      <c r="AD10" s="1225"/>
      <c r="AE10" s="1225"/>
      <c r="AF10" s="1225"/>
      <c r="AG10" s="1225"/>
      <c r="AH10" s="1225"/>
      <c r="AI10" s="1225"/>
      <c r="AJ10" s="1225"/>
      <c r="AK10" s="1225"/>
      <c r="AL10" s="1225"/>
      <c r="AM10" s="1225"/>
      <c r="AN10" s="1225"/>
      <c r="AO10" s="1216" t="s">
        <v>253</v>
      </c>
      <c r="AP10" s="1216"/>
      <c r="AQ10" s="1216"/>
      <c r="AR10" s="1216"/>
      <c r="AS10" s="1216"/>
      <c r="AT10" s="1216"/>
      <c r="AU10" s="1216"/>
      <c r="AV10" s="1216"/>
      <c r="AW10" s="1216"/>
      <c r="AX10" s="1216"/>
      <c r="AY10" s="1216"/>
      <c r="AZ10" s="1216"/>
      <c r="BA10" s="1216"/>
      <c r="BB10" s="1216"/>
      <c r="BC10" s="1216"/>
      <c r="BD10" s="1216"/>
      <c r="BE10" s="1216"/>
    </row>
    <row r="11" spans="16:57" s="504" customFormat="1" ht="24" customHeight="1">
      <c r="P11" s="1226"/>
      <c r="Q11" s="1226"/>
      <c r="R11" s="1226"/>
      <c r="S11" s="1226"/>
      <c r="T11" s="1226"/>
      <c r="U11" s="1226"/>
      <c r="V11" s="1226"/>
      <c r="W11" s="1226"/>
      <c r="X11" s="1226"/>
      <c r="Y11" s="1226"/>
      <c r="Z11" s="1226"/>
      <c r="AA11" s="1226"/>
      <c r="AB11" s="1226"/>
      <c r="AC11" s="1226"/>
      <c r="AD11" s="1226"/>
      <c r="AE11" s="1226"/>
      <c r="AF11" s="1226"/>
      <c r="AG11" s="1226"/>
      <c r="AH11" s="1226"/>
      <c r="AI11" s="1226"/>
      <c r="AJ11" s="1226"/>
      <c r="AK11" s="1226"/>
      <c r="AL11" s="1226"/>
      <c r="AM11" s="1226"/>
      <c r="AN11" s="1226"/>
      <c r="AO11" s="1216" t="s">
        <v>254</v>
      </c>
      <c r="AP11" s="1216"/>
      <c r="AQ11" s="1216"/>
      <c r="AR11" s="1216"/>
      <c r="AS11" s="1216"/>
      <c r="AT11" s="1216"/>
      <c r="AU11" s="1216"/>
      <c r="AV11" s="1216"/>
      <c r="AW11" s="1216"/>
      <c r="AX11" s="1216"/>
      <c r="AY11" s="1216"/>
      <c r="AZ11" s="1216"/>
      <c r="BA11" s="1216"/>
      <c r="BB11" s="1216"/>
      <c r="BC11" s="1216"/>
      <c r="BD11" s="1216"/>
      <c r="BE11" s="1216"/>
    </row>
    <row r="12" spans="16:57" s="504" customFormat="1" ht="24" customHeight="1" hidden="1">
      <c r="P12" s="1212"/>
      <c r="Q12" s="1212"/>
      <c r="R12" s="1212"/>
      <c r="S12" s="1212"/>
      <c r="T12" s="1212"/>
      <c r="U12" s="1212"/>
      <c r="V12" s="1212"/>
      <c r="W12" s="1212"/>
      <c r="X12" s="1212"/>
      <c r="Y12" s="1212"/>
      <c r="Z12" s="1212"/>
      <c r="AA12" s="1212"/>
      <c r="AB12" s="1212"/>
      <c r="AC12" s="1212"/>
      <c r="AD12" s="1212"/>
      <c r="AE12" s="1212"/>
      <c r="AF12" s="1212"/>
      <c r="AG12" s="1212"/>
      <c r="AH12" s="1212"/>
      <c r="AI12" s="1212"/>
      <c r="AJ12" s="1212"/>
      <c r="AK12" s="1212"/>
      <c r="AL12" s="1212"/>
      <c r="AM12" s="1212"/>
      <c r="AN12" s="1212"/>
      <c r="AO12" s="503"/>
      <c r="AP12" s="506"/>
      <c r="AQ12" s="506"/>
      <c r="AR12" s="506"/>
      <c r="AS12" s="506"/>
      <c r="AT12" s="506"/>
      <c r="AU12" s="506"/>
      <c r="AV12" s="506"/>
      <c r="AW12" s="506"/>
      <c r="AX12" s="506"/>
      <c r="AY12" s="506"/>
      <c r="AZ12" s="506"/>
      <c r="BA12" s="506"/>
      <c r="BB12" s="506"/>
      <c r="BC12" s="506"/>
      <c r="BD12" s="506"/>
      <c r="BE12" s="506"/>
    </row>
    <row r="13" spans="16:57" s="504" customFormat="1" ht="24" customHeight="1" hidden="1">
      <c r="P13" s="1212"/>
      <c r="Q13" s="1212"/>
      <c r="R13" s="1212"/>
      <c r="S13" s="1212"/>
      <c r="T13" s="1212"/>
      <c r="U13" s="1212"/>
      <c r="V13" s="1212"/>
      <c r="W13" s="1212"/>
      <c r="X13" s="1212"/>
      <c r="Y13" s="1212"/>
      <c r="Z13" s="1212"/>
      <c r="AA13" s="1212"/>
      <c r="AB13" s="1212"/>
      <c r="AC13" s="1212"/>
      <c r="AD13" s="1212"/>
      <c r="AE13" s="1212"/>
      <c r="AF13" s="1212"/>
      <c r="AG13" s="1212"/>
      <c r="AH13" s="1212"/>
      <c r="AI13" s="1212"/>
      <c r="AJ13" s="1212"/>
      <c r="AK13" s="1212"/>
      <c r="AL13" s="1212"/>
      <c r="AM13" s="1212"/>
      <c r="AN13" s="1212"/>
      <c r="AO13" s="503"/>
      <c r="AP13" s="506"/>
      <c r="AQ13" s="506"/>
      <c r="AR13" s="506"/>
      <c r="AS13" s="506"/>
      <c r="AT13" s="506"/>
      <c r="AU13" s="506"/>
      <c r="AV13" s="506"/>
      <c r="AW13" s="506"/>
      <c r="AX13" s="506"/>
      <c r="AY13" s="506"/>
      <c r="AZ13" s="506"/>
      <c r="BA13" s="506"/>
      <c r="BB13" s="506"/>
      <c r="BC13" s="506"/>
      <c r="BD13" s="506"/>
      <c r="BE13" s="506"/>
    </row>
    <row r="14" spans="16:57" s="504" customFormat="1" ht="24" customHeight="1" hidden="1">
      <c r="P14" s="1212"/>
      <c r="Q14" s="1212"/>
      <c r="R14" s="1212"/>
      <c r="S14" s="1212"/>
      <c r="T14" s="1212"/>
      <c r="U14" s="1212"/>
      <c r="V14" s="1212"/>
      <c r="W14" s="1212"/>
      <c r="X14" s="1212"/>
      <c r="Y14" s="1212"/>
      <c r="Z14" s="1212"/>
      <c r="AA14" s="1212"/>
      <c r="AB14" s="1212"/>
      <c r="AC14" s="1212"/>
      <c r="AD14" s="1212"/>
      <c r="AE14" s="1212"/>
      <c r="AF14" s="1212"/>
      <c r="AG14" s="1212"/>
      <c r="AH14" s="1212"/>
      <c r="AI14" s="1212"/>
      <c r="AJ14" s="1212"/>
      <c r="AK14" s="1212"/>
      <c r="AL14" s="1212"/>
      <c r="AM14" s="1212"/>
      <c r="AN14" s="1212"/>
      <c r="AO14" s="503"/>
      <c r="AP14" s="506"/>
      <c r="AQ14" s="506"/>
      <c r="AR14" s="506"/>
      <c r="AS14" s="506"/>
      <c r="AT14" s="506"/>
      <c r="AU14" s="506"/>
      <c r="AV14" s="506"/>
      <c r="AW14" s="506"/>
      <c r="AX14" s="506"/>
      <c r="AY14" s="506"/>
      <c r="AZ14" s="506"/>
      <c r="BA14" s="506"/>
      <c r="BB14" s="506"/>
      <c r="BC14" s="506"/>
      <c r="BD14" s="506"/>
      <c r="BE14" s="506"/>
    </row>
    <row r="15" spans="16:57" s="504" customFormat="1" ht="25.5" customHeight="1">
      <c r="P15" s="1212"/>
      <c r="Q15" s="1212"/>
      <c r="R15" s="1212"/>
      <c r="S15" s="1212"/>
      <c r="T15" s="1212"/>
      <c r="U15" s="1212"/>
      <c r="V15" s="1212"/>
      <c r="W15" s="1212"/>
      <c r="X15" s="1212"/>
      <c r="Y15" s="1212"/>
      <c r="Z15" s="1212"/>
      <c r="AA15" s="1212"/>
      <c r="AB15" s="1212"/>
      <c r="AC15" s="1212"/>
      <c r="AD15" s="1212"/>
      <c r="AE15" s="1212"/>
      <c r="AF15" s="1212"/>
      <c r="AG15" s="1212"/>
      <c r="AH15" s="1212"/>
      <c r="AI15" s="1212"/>
      <c r="AJ15" s="1212"/>
      <c r="AK15" s="1212"/>
      <c r="AL15" s="1212"/>
      <c r="AM15" s="1212"/>
      <c r="AN15" s="1212"/>
      <c r="AO15" s="503"/>
      <c r="AP15" s="506"/>
      <c r="AQ15" s="506"/>
      <c r="AR15" s="506"/>
      <c r="AS15" s="506"/>
      <c r="AT15" s="506"/>
      <c r="AU15" s="506"/>
      <c r="AV15" s="506"/>
      <c r="AW15" s="506"/>
      <c r="AX15" s="506"/>
      <c r="AY15" s="506"/>
      <c r="AZ15" s="506"/>
      <c r="BA15" s="506"/>
      <c r="BB15" s="506"/>
      <c r="BC15" s="506"/>
      <c r="BD15" s="506"/>
      <c r="BE15" s="506"/>
    </row>
    <row r="16" spans="16:57" s="504" customFormat="1" ht="24" customHeight="1">
      <c r="P16" s="507"/>
      <c r="Q16" s="507"/>
      <c r="R16" s="507"/>
      <c r="S16" s="507"/>
      <c r="T16" s="507"/>
      <c r="U16" s="507"/>
      <c r="V16" s="507"/>
      <c r="W16" s="507"/>
      <c r="X16" s="507"/>
      <c r="Y16" s="507"/>
      <c r="Z16" s="507"/>
      <c r="AA16" s="507"/>
      <c r="AB16" s="507"/>
      <c r="AC16" s="507"/>
      <c r="AD16" s="507"/>
      <c r="AE16" s="507"/>
      <c r="AF16" s="507"/>
      <c r="AG16" s="507"/>
      <c r="AH16" s="507"/>
      <c r="AI16" s="507"/>
      <c r="AJ16" s="507"/>
      <c r="AK16" s="507"/>
      <c r="AL16" s="507"/>
      <c r="AM16" s="507"/>
      <c r="AN16" s="507"/>
      <c r="AO16" s="503"/>
      <c r="AP16" s="506"/>
      <c r="AQ16" s="506"/>
      <c r="AR16" s="506"/>
      <c r="AS16" s="506"/>
      <c r="AT16" s="506"/>
      <c r="AU16" s="506"/>
      <c r="AV16" s="506"/>
      <c r="AW16" s="506"/>
      <c r="AX16" s="506"/>
      <c r="AY16" s="506"/>
      <c r="AZ16" s="506"/>
      <c r="BA16" s="506"/>
      <c r="BB16" s="506"/>
      <c r="BC16" s="506"/>
      <c r="BD16" s="506"/>
      <c r="BE16" s="506"/>
    </row>
    <row r="17" spans="41:57" s="504" customFormat="1" ht="18">
      <c r="AO17" s="1215"/>
      <c r="AP17" s="1215"/>
      <c r="AQ17" s="1215"/>
      <c r="AR17" s="1215"/>
      <c r="AS17" s="1215"/>
      <c r="AT17" s="1215"/>
      <c r="AU17" s="1215"/>
      <c r="AV17" s="1215"/>
      <c r="AW17" s="1215"/>
      <c r="AX17" s="1215"/>
      <c r="AY17" s="1215"/>
      <c r="AZ17" s="1215"/>
      <c r="BA17" s="1215"/>
      <c r="BB17" s="1215"/>
      <c r="BC17" s="1215"/>
      <c r="BD17" s="1215"/>
      <c r="BE17" s="1215"/>
    </row>
    <row r="18" spans="16:57" s="504" customFormat="1" ht="23.25" customHeight="1">
      <c r="P18" s="1227"/>
      <c r="Q18" s="1227"/>
      <c r="R18" s="1227"/>
      <c r="S18" s="1227"/>
      <c r="T18" s="1227"/>
      <c r="U18" s="1227"/>
      <c r="V18" s="1227"/>
      <c r="W18" s="1227"/>
      <c r="X18" s="1227"/>
      <c r="Y18" s="1227"/>
      <c r="Z18" s="1227"/>
      <c r="AA18" s="1227"/>
      <c r="AB18" s="1227"/>
      <c r="AC18" s="1227"/>
      <c r="AD18" s="1227"/>
      <c r="AE18" s="1227"/>
      <c r="AF18" s="1227"/>
      <c r="AG18" s="1227"/>
      <c r="AH18" s="1227"/>
      <c r="AI18" s="1227"/>
      <c r="AJ18" s="1227"/>
      <c r="AK18" s="1227"/>
      <c r="AL18" s="1227"/>
      <c r="AM18" s="1227"/>
      <c r="AN18" s="1227"/>
      <c r="AO18" s="508"/>
      <c r="AP18" s="508"/>
      <c r="AQ18" s="508"/>
      <c r="AR18" s="508"/>
      <c r="AS18" s="508"/>
      <c r="AT18" s="508"/>
      <c r="AU18" s="508"/>
      <c r="AV18" s="508"/>
      <c r="AW18" s="508"/>
      <c r="AX18" s="508"/>
      <c r="AY18" s="508"/>
      <c r="AZ18" s="508"/>
      <c r="BA18" s="508"/>
      <c r="BB18" s="508"/>
      <c r="BC18" s="508"/>
      <c r="BD18" s="508"/>
      <c r="BE18" s="508"/>
    </row>
    <row r="19" spans="1:57" s="504" customFormat="1" ht="18.75" customHeight="1">
      <c r="A19" s="1234" t="s">
        <v>221</v>
      </c>
      <c r="B19" s="1234"/>
      <c r="C19" s="1234"/>
      <c r="D19" s="1234"/>
      <c r="E19" s="1234"/>
      <c r="F19" s="1234"/>
      <c r="G19" s="1234"/>
      <c r="H19" s="1234"/>
      <c r="I19" s="1234"/>
      <c r="J19" s="1234"/>
      <c r="K19" s="1234"/>
      <c r="L19" s="1234"/>
      <c r="M19" s="1234"/>
      <c r="N19" s="1234"/>
      <c r="O19" s="1234"/>
      <c r="P19" s="1234"/>
      <c r="Q19" s="1234"/>
      <c r="R19" s="1234"/>
      <c r="S19" s="1234"/>
      <c r="T19" s="1234"/>
      <c r="U19" s="1234"/>
      <c r="V19" s="1234"/>
      <c r="W19" s="1234"/>
      <c r="X19" s="1234"/>
      <c r="Y19" s="1234"/>
      <c r="Z19" s="1234"/>
      <c r="AA19" s="1234"/>
      <c r="AB19" s="1234"/>
      <c r="AC19" s="1234"/>
      <c r="AD19" s="1234"/>
      <c r="AE19" s="1234"/>
      <c r="AF19" s="1234"/>
      <c r="AG19" s="1234"/>
      <c r="AH19" s="1234"/>
      <c r="AI19" s="1234"/>
      <c r="AJ19" s="1234"/>
      <c r="AK19" s="1234"/>
      <c r="AL19" s="1234"/>
      <c r="AM19" s="1234"/>
      <c r="AN19" s="1234"/>
      <c r="AO19" s="1234"/>
      <c r="AP19" s="1234"/>
      <c r="AQ19" s="1234"/>
      <c r="AR19" s="1234"/>
      <c r="AS19" s="1234"/>
      <c r="AT19" s="1234"/>
      <c r="AU19" s="1234"/>
      <c r="AV19" s="1234"/>
      <c r="AW19" s="1234"/>
      <c r="AX19" s="1234"/>
      <c r="AY19" s="1234"/>
      <c r="AZ19" s="1234"/>
      <c r="BA19" s="1234"/>
      <c r="BB19" s="1234"/>
      <c r="BC19" s="1234"/>
      <c r="BD19" s="1234"/>
      <c r="BE19" s="1234"/>
    </row>
    <row r="20" ht="15.75" thickBot="1"/>
    <row r="21" spans="1:57" ht="18" customHeight="1" thickBot="1">
      <c r="A21" s="1235" t="s">
        <v>169</v>
      </c>
      <c r="B21" s="1220" t="s">
        <v>170</v>
      </c>
      <c r="C21" s="1221"/>
      <c r="D21" s="1221"/>
      <c r="E21" s="1222"/>
      <c r="F21" s="1223" t="s">
        <v>171</v>
      </c>
      <c r="G21" s="1221"/>
      <c r="H21" s="1221"/>
      <c r="I21" s="1224"/>
      <c r="J21" s="1220" t="s">
        <v>172</v>
      </c>
      <c r="K21" s="1221"/>
      <c r="L21" s="1221"/>
      <c r="M21" s="1222"/>
      <c r="N21" s="1220" t="s">
        <v>173</v>
      </c>
      <c r="O21" s="1221"/>
      <c r="P21" s="1221"/>
      <c r="Q21" s="1221"/>
      <c r="R21" s="1222"/>
      <c r="S21" s="1220" t="s">
        <v>174</v>
      </c>
      <c r="T21" s="1221"/>
      <c r="U21" s="1221"/>
      <c r="V21" s="1221"/>
      <c r="W21" s="1222"/>
      <c r="X21" s="1223" t="s">
        <v>175</v>
      </c>
      <c r="Y21" s="1221"/>
      <c r="Z21" s="1221"/>
      <c r="AA21" s="1224"/>
      <c r="AB21" s="1220" t="s">
        <v>176</v>
      </c>
      <c r="AC21" s="1221"/>
      <c r="AD21" s="1221"/>
      <c r="AE21" s="1222"/>
      <c r="AF21" s="1223" t="s">
        <v>177</v>
      </c>
      <c r="AG21" s="1221"/>
      <c r="AH21" s="1221"/>
      <c r="AI21" s="1224"/>
      <c r="AJ21" s="1220" t="s">
        <v>178</v>
      </c>
      <c r="AK21" s="1221"/>
      <c r="AL21" s="1221"/>
      <c r="AM21" s="1221"/>
      <c r="AN21" s="1222"/>
      <c r="AO21" s="1223" t="s">
        <v>179</v>
      </c>
      <c r="AP21" s="1221"/>
      <c r="AQ21" s="1221"/>
      <c r="AR21" s="1224"/>
      <c r="AS21" s="1220" t="s">
        <v>180</v>
      </c>
      <c r="AT21" s="1221"/>
      <c r="AU21" s="1221"/>
      <c r="AV21" s="1222"/>
      <c r="AW21" s="1223" t="s">
        <v>181</v>
      </c>
      <c r="AX21" s="1221"/>
      <c r="AY21" s="1221"/>
      <c r="AZ21" s="1221"/>
      <c r="BA21" s="1222"/>
      <c r="BB21" s="1228"/>
      <c r="BC21" s="1228"/>
      <c r="BD21" s="1228"/>
      <c r="BE21" s="1228"/>
    </row>
    <row r="22" spans="1:57" s="511" customFormat="1" ht="20.25" customHeight="1" thickBot="1">
      <c r="A22" s="1236"/>
      <c r="B22" s="617">
        <v>1</v>
      </c>
      <c r="C22" s="618">
        <v>2</v>
      </c>
      <c r="D22" s="618">
        <v>3</v>
      </c>
      <c r="E22" s="619">
        <v>4</v>
      </c>
      <c r="F22" s="620">
        <v>5</v>
      </c>
      <c r="G22" s="618">
        <v>6</v>
      </c>
      <c r="H22" s="618">
        <v>7</v>
      </c>
      <c r="I22" s="621">
        <v>8</v>
      </c>
      <c r="J22" s="617">
        <v>9</v>
      </c>
      <c r="K22" s="618">
        <v>10</v>
      </c>
      <c r="L22" s="618">
        <v>11</v>
      </c>
      <c r="M22" s="619">
        <v>12</v>
      </c>
      <c r="N22" s="617">
        <v>13</v>
      </c>
      <c r="O22" s="618">
        <v>14</v>
      </c>
      <c r="P22" s="618">
        <v>15</v>
      </c>
      <c r="Q22" s="618">
        <v>16</v>
      </c>
      <c r="R22" s="619">
        <v>17</v>
      </c>
      <c r="S22" s="617">
        <v>18</v>
      </c>
      <c r="T22" s="618">
        <v>19</v>
      </c>
      <c r="U22" s="618">
        <v>20</v>
      </c>
      <c r="V22" s="618">
        <v>21</v>
      </c>
      <c r="W22" s="619">
        <v>22</v>
      </c>
      <c r="X22" s="620">
        <v>23</v>
      </c>
      <c r="Y22" s="618">
        <v>24</v>
      </c>
      <c r="Z22" s="618">
        <v>25</v>
      </c>
      <c r="AA22" s="621">
        <v>26</v>
      </c>
      <c r="AB22" s="617">
        <v>27</v>
      </c>
      <c r="AC22" s="618">
        <v>28</v>
      </c>
      <c r="AD22" s="618">
        <v>29</v>
      </c>
      <c r="AE22" s="619">
        <v>30</v>
      </c>
      <c r="AF22" s="620">
        <v>31</v>
      </c>
      <c r="AG22" s="618">
        <v>32</v>
      </c>
      <c r="AH22" s="618">
        <v>33</v>
      </c>
      <c r="AI22" s="621">
        <v>34</v>
      </c>
      <c r="AJ22" s="617">
        <v>35</v>
      </c>
      <c r="AK22" s="618">
        <v>36</v>
      </c>
      <c r="AL22" s="618">
        <v>37</v>
      </c>
      <c r="AM22" s="618">
        <v>38</v>
      </c>
      <c r="AN22" s="619">
        <v>39</v>
      </c>
      <c r="AO22" s="620">
        <v>40</v>
      </c>
      <c r="AP22" s="618">
        <v>41</v>
      </c>
      <c r="AQ22" s="618">
        <v>42</v>
      </c>
      <c r="AR22" s="621">
        <v>43</v>
      </c>
      <c r="AS22" s="617">
        <v>44</v>
      </c>
      <c r="AT22" s="618">
        <v>45</v>
      </c>
      <c r="AU22" s="618">
        <v>46</v>
      </c>
      <c r="AV22" s="619">
        <v>47</v>
      </c>
      <c r="AW22" s="620">
        <v>48</v>
      </c>
      <c r="AX22" s="618">
        <v>49</v>
      </c>
      <c r="AY22" s="618">
        <v>50</v>
      </c>
      <c r="AZ22" s="618">
        <v>51</v>
      </c>
      <c r="BA22" s="619">
        <v>52</v>
      </c>
      <c r="BB22" s="510"/>
      <c r="BC22" s="510"/>
      <c r="BD22" s="510"/>
      <c r="BE22" s="510"/>
    </row>
    <row r="23" spans="1:57" ht="19.5" customHeight="1">
      <c r="A23" s="622">
        <v>1</v>
      </c>
      <c r="B23" s="596"/>
      <c r="C23" s="597"/>
      <c r="D23" s="597"/>
      <c r="E23" s="598"/>
      <c r="F23" s="599"/>
      <c r="G23" s="597"/>
      <c r="H23" s="597"/>
      <c r="I23" s="600"/>
      <c r="J23" s="601"/>
      <c r="K23" s="597"/>
      <c r="L23" s="597"/>
      <c r="M23" s="598"/>
      <c r="N23" s="596"/>
      <c r="O23" s="597"/>
      <c r="P23" s="602"/>
      <c r="Q23" s="602" t="s">
        <v>182</v>
      </c>
      <c r="R23" s="603" t="s">
        <v>182</v>
      </c>
      <c r="S23" s="604" t="s">
        <v>183</v>
      </c>
      <c r="T23" s="605"/>
      <c r="U23" s="605"/>
      <c r="V23" s="606"/>
      <c r="W23" s="607"/>
      <c r="X23" s="608"/>
      <c r="Y23" s="606"/>
      <c r="Z23" s="606"/>
      <c r="AA23" s="609"/>
      <c r="AB23" s="610"/>
      <c r="AC23" s="606" t="s">
        <v>183</v>
      </c>
      <c r="AD23" s="606" t="s">
        <v>183</v>
      </c>
      <c r="AE23" s="607" t="s">
        <v>183</v>
      </c>
      <c r="AF23" s="611" t="s">
        <v>183</v>
      </c>
      <c r="AG23" s="605"/>
      <c r="AH23" s="605"/>
      <c r="AI23" s="612"/>
      <c r="AJ23" s="613"/>
      <c r="AK23" s="605"/>
      <c r="AL23" s="605"/>
      <c r="AM23" s="605"/>
      <c r="AN23" s="614"/>
      <c r="AO23" s="615"/>
      <c r="AP23" s="602" t="s">
        <v>182</v>
      </c>
      <c r="AQ23" s="602" t="s">
        <v>182</v>
      </c>
      <c r="AR23" s="616" t="s">
        <v>182</v>
      </c>
      <c r="AS23" s="623" t="s">
        <v>183</v>
      </c>
      <c r="AT23" s="623" t="s">
        <v>183</v>
      </c>
      <c r="AU23" s="623" t="s">
        <v>183</v>
      </c>
      <c r="AV23" s="623" t="s">
        <v>183</v>
      </c>
      <c r="AW23" s="623" t="s">
        <v>183</v>
      </c>
      <c r="AX23" s="623" t="s">
        <v>183</v>
      </c>
      <c r="AY23" s="623" t="s">
        <v>183</v>
      </c>
      <c r="AZ23" s="623" t="s">
        <v>183</v>
      </c>
      <c r="BA23" s="624" t="s">
        <v>183</v>
      </c>
      <c r="BB23" s="513"/>
      <c r="BC23" s="514"/>
      <c r="BD23" s="513"/>
      <c r="BE23" s="514"/>
    </row>
    <row r="24" spans="1:57" ht="19.5" customHeight="1" thickBot="1">
      <c r="A24" s="571">
        <v>2</v>
      </c>
      <c r="B24" s="572" t="s">
        <v>184</v>
      </c>
      <c r="C24" s="566" t="s">
        <v>184</v>
      </c>
      <c r="D24" s="566" t="s">
        <v>184</v>
      </c>
      <c r="E24" s="573" t="s">
        <v>184</v>
      </c>
      <c r="F24" s="570" t="s">
        <v>185</v>
      </c>
      <c r="G24" s="566" t="s">
        <v>185</v>
      </c>
      <c r="H24" s="566" t="s">
        <v>185</v>
      </c>
      <c r="I24" s="574" t="s">
        <v>185</v>
      </c>
      <c r="J24" s="572" t="s">
        <v>185</v>
      </c>
      <c r="K24" s="566" t="s">
        <v>185</v>
      </c>
      <c r="L24" s="566" t="s">
        <v>185</v>
      </c>
      <c r="M24" s="573" t="s">
        <v>185</v>
      </c>
      <c r="N24" s="572" t="s">
        <v>185</v>
      </c>
      <c r="O24" s="566" t="s">
        <v>185</v>
      </c>
      <c r="P24" s="566" t="s">
        <v>185</v>
      </c>
      <c r="Q24" s="567" t="s">
        <v>185</v>
      </c>
      <c r="R24" s="578" t="s">
        <v>247</v>
      </c>
      <c r="S24" s="576"/>
      <c r="T24" s="567"/>
      <c r="U24" s="567"/>
      <c r="V24" s="567"/>
      <c r="W24" s="579"/>
      <c r="X24" s="577"/>
      <c r="Y24" s="567"/>
      <c r="Z24" s="567"/>
      <c r="AA24" s="580"/>
      <c r="AB24" s="576"/>
      <c r="AC24" s="567"/>
      <c r="AD24" s="567"/>
      <c r="AE24" s="579"/>
      <c r="AF24" s="577"/>
      <c r="AG24" s="567"/>
      <c r="AH24" s="567"/>
      <c r="AI24" s="580"/>
      <c r="AJ24" s="576"/>
      <c r="AK24" s="567"/>
      <c r="AL24" s="567"/>
      <c r="AM24" s="567"/>
      <c r="AN24" s="579"/>
      <c r="AO24" s="575"/>
      <c r="AP24" s="568"/>
      <c r="AQ24" s="568"/>
      <c r="AR24" s="581"/>
      <c r="AS24" s="582"/>
      <c r="AT24" s="568"/>
      <c r="AU24" s="568"/>
      <c r="AV24" s="569"/>
      <c r="AW24" s="575"/>
      <c r="AX24" s="568"/>
      <c r="AY24" s="568"/>
      <c r="AZ24" s="568"/>
      <c r="BA24" s="569"/>
      <c r="BB24" s="516"/>
      <c r="BC24" s="516"/>
      <c r="BD24" s="516"/>
      <c r="BE24" s="516"/>
    </row>
    <row r="25" spans="1:57" s="516" customFormat="1" ht="3" customHeight="1">
      <c r="A25" s="1229"/>
      <c r="B25" s="1229"/>
      <c r="C25" s="1229"/>
      <c r="D25" s="1229"/>
      <c r="E25" s="1229"/>
      <c r="F25" s="1229"/>
      <c r="G25" s="1229"/>
      <c r="H25" s="1229"/>
      <c r="I25" s="1229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0"/>
      <c r="AD25" s="500"/>
      <c r="AE25" s="500"/>
      <c r="AF25" s="500"/>
      <c r="AG25" s="500"/>
      <c r="AH25" s="500"/>
      <c r="AI25" s="500"/>
      <c r="AJ25" s="500"/>
      <c r="AK25" s="500"/>
      <c r="AL25" s="500"/>
      <c r="AM25" s="500"/>
      <c r="AN25" s="500"/>
      <c r="AO25" s="500"/>
      <c r="AP25" s="500"/>
      <c r="AQ25" s="500"/>
      <c r="AR25" s="500"/>
      <c r="AS25" s="500"/>
      <c r="AT25" s="500"/>
      <c r="AU25" s="500"/>
      <c r="AV25" s="518"/>
      <c r="AW25" s="518"/>
      <c r="AX25" s="518"/>
      <c r="AY25" s="518"/>
      <c r="AZ25" s="518"/>
      <c r="BA25" s="500"/>
      <c r="BB25" s="500"/>
      <c r="BC25" s="500"/>
      <c r="BD25" s="500"/>
      <c r="BE25" s="500"/>
    </row>
    <row r="26" spans="1:52" ht="15.75" customHeight="1" hidden="1">
      <c r="A26" s="1231" t="s">
        <v>186</v>
      </c>
      <c r="B26" s="1231"/>
      <c r="C26" s="1231"/>
      <c r="D26" s="1231"/>
      <c r="E26" s="1231"/>
      <c r="F26" s="1231"/>
      <c r="G26" s="1231"/>
      <c r="H26" s="1231"/>
      <c r="I26" s="1231"/>
      <c r="J26" s="1231"/>
      <c r="K26" s="1231"/>
      <c r="L26" s="1231"/>
      <c r="M26" s="1231"/>
      <c r="N26" s="1231"/>
      <c r="O26" s="1231"/>
      <c r="P26" s="1231"/>
      <c r="Q26" s="1231"/>
      <c r="R26" s="1231"/>
      <c r="S26" s="1231"/>
      <c r="T26" s="1231"/>
      <c r="U26" s="1231"/>
      <c r="V26" s="1231"/>
      <c r="W26" s="1231"/>
      <c r="X26" s="1231"/>
      <c r="Y26" s="1231"/>
      <c r="Z26" s="1231"/>
      <c r="AA26" s="1231"/>
      <c r="AB26" s="1231"/>
      <c r="AC26" s="1231"/>
      <c r="AD26" s="1231"/>
      <c r="AE26" s="1231"/>
      <c r="AF26" s="1231"/>
      <c r="AG26" s="1231"/>
      <c r="AH26" s="1231"/>
      <c r="AI26" s="1231"/>
      <c r="AJ26" s="1231"/>
      <c r="AK26" s="1231"/>
      <c r="AL26" s="1231"/>
      <c r="AM26" s="1231"/>
      <c r="AN26" s="1231"/>
      <c r="AO26" s="1231"/>
      <c r="AP26" s="1231"/>
      <c r="AQ26" s="1231"/>
      <c r="AR26" s="1231"/>
      <c r="AS26" s="1231"/>
      <c r="AT26" s="1231"/>
      <c r="AU26" s="1231"/>
      <c r="AV26" s="518"/>
      <c r="AW26" s="518"/>
      <c r="AX26" s="518"/>
      <c r="AY26" s="518"/>
      <c r="AZ26" s="518"/>
    </row>
    <row r="27" spans="1:57" ht="26.25" customHeight="1">
      <c r="A27" s="520"/>
      <c r="B27" s="1232" t="s">
        <v>187</v>
      </c>
      <c r="C27" s="1232"/>
      <c r="D27" s="1232"/>
      <c r="E27" s="1232"/>
      <c r="F27" s="521"/>
      <c r="G27" s="522" t="s">
        <v>360</v>
      </c>
      <c r="H27" s="1354" t="s">
        <v>357</v>
      </c>
      <c r="I27" s="1355"/>
      <c r="J27" s="1355"/>
      <c r="K27" s="1355"/>
      <c r="L27" s="1355"/>
      <c r="M27" s="1355"/>
      <c r="N27" s="1355"/>
      <c r="O27" s="1355"/>
      <c r="P27" s="1355"/>
      <c r="Q27" s="1355"/>
      <c r="R27" s="1356"/>
      <c r="S27" s="522" t="s">
        <v>182</v>
      </c>
      <c r="T27" s="1233" t="s">
        <v>188</v>
      </c>
      <c r="U27" s="1233"/>
      <c r="V27" s="1233"/>
      <c r="W27" s="1233"/>
      <c r="X27" s="521"/>
      <c r="Y27" s="522" t="s">
        <v>184</v>
      </c>
      <c r="Z27" s="1233" t="s">
        <v>189</v>
      </c>
      <c r="AA27" s="1233"/>
      <c r="AB27" s="1233"/>
      <c r="AC27" s="1233"/>
      <c r="AD27" s="521"/>
      <c r="AE27" s="522" t="s">
        <v>185</v>
      </c>
      <c r="AF27" s="1233" t="s">
        <v>354</v>
      </c>
      <c r="AG27" s="1233"/>
      <c r="AH27" s="1233"/>
      <c r="AI27" s="1233"/>
      <c r="AJ27" s="1233"/>
      <c r="AK27" s="1233"/>
      <c r="AL27" s="1233"/>
      <c r="AM27" s="1233"/>
      <c r="AN27" s="522" t="s">
        <v>247</v>
      </c>
      <c r="AO27" s="1233" t="s">
        <v>248</v>
      </c>
      <c r="AP27" s="1233"/>
      <c r="AQ27" s="1233"/>
      <c r="AR27" s="1233"/>
      <c r="AS27" s="1233"/>
      <c r="AT27" s="1233"/>
      <c r="AU27" s="521"/>
      <c r="AV27" s="522" t="s">
        <v>183</v>
      </c>
      <c r="AW27" s="1284" t="s">
        <v>190</v>
      </c>
      <c r="AX27" s="1284"/>
      <c r="AY27" s="1284"/>
      <c r="AZ27" s="1284"/>
      <c r="BA27" s="521"/>
      <c r="BB27" s="521"/>
      <c r="BC27" s="504"/>
      <c r="BD27" s="504"/>
      <c r="BE27" s="504"/>
    </row>
    <row r="28" spans="1:57" ht="36.75" customHeight="1">
      <c r="A28" s="1285" t="s">
        <v>250</v>
      </c>
      <c r="B28" s="1285"/>
      <c r="C28" s="1285"/>
      <c r="D28" s="1285"/>
      <c r="E28" s="1285"/>
      <c r="F28" s="1285"/>
      <c r="G28" s="1285"/>
      <c r="H28" s="1285"/>
      <c r="I28" s="1285"/>
      <c r="J28" s="1285"/>
      <c r="K28" s="1285"/>
      <c r="L28" s="1285"/>
      <c r="M28" s="1285"/>
      <c r="N28" s="1285"/>
      <c r="O28" s="1285"/>
      <c r="P28" s="1285"/>
      <c r="Q28" s="1285"/>
      <c r="R28" s="1285"/>
      <c r="S28" s="1285"/>
      <c r="T28" s="1285"/>
      <c r="U28" s="1285"/>
      <c r="V28" s="1285"/>
      <c r="W28" s="1285"/>
      <c r="X28" s="1285"/>
      <c r="Y28" s="1285"/>
      <c r="Z28" s="1285"/>
      <c r="AA28" s="1285"/>
      <c r="AB28" s="1285"/>
      <c r="AC28" s="1285"/>
      <c r="AD28" s="1285"/>
      <c r="AE28" s="1285"/>
      <c r="AF28" s="1285"/>
      <c r="AG28" s="1285"/>
      <c r="AH28" s="1285"/>
      <c r="AI28" s="1285"/>
      <c r="AJ28" s="1285"/>
      <c r="AK28" s="1285"/>
      <c r="AL28" s="1285"/>
      <c r="AM28" s="1285"/>
      <c r="AN28" s="1285"/>
      <c r="AO28" s="1285"/>
      <c r="AP28" s="1285"/>
      <c r="AQ28" s="1285"/>
      <c r="AR28" s="1285"/>
      <c r="AS28" s="1285"/>
      <c r="AT28" s="1285"/>
      <c r="AU28" s="1285"/>
      <c r="AV28" s="1285"/>
      <c r="AW28" s="1285"/>
      <c r="AX28" s="1285"/>
      <c r="AY28" s="1285"/>
      <c r="AZ28" s="1285"/>
      <c r="BA28" s="1285"/>
      <c r="BB28" s="1285"/>
      <c r="BC28" s="1285"/>
      <c r="BD28" s="1285"/>
      <c r="BE28" s="1285"/>
    </row>
    <row r="29" spans="1:57" ht="12.75" customHeight="1" thickBot="1">
      <c r="A29" s="523"/>
      <c r="B29" s="524"/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4"/>
      <c r="X29" s="524"/>
      <c r="Y29" s="524"/>
      <c r="Z29" s="524"/>
      <c r="AA29" s="524"/>
      <c r="AB29" s="524"/>
      <c r="AC29" s="524"/>
      <c r="AD29" s="524"/>
      <c r="AE29" s="524"/>
      <c r="AF29" s="524"/>
      <c r="AG29" s="524"/>
      <c r="AH29" s="524"/>
      <c r="AI29" s="524"/>
      <c r="AJ29" s="524"/>
      <c r="AK29" s="524"/>
      <c r="AL29" s="524"/>
      <c r="AM29" s="524"/>
      <c r="AN29" s="524"/>
      <c r="AO29" s="524"/>
      <c r="AP29" s="524"/>
      <c r="AQ29" s="524"/>
      <c r="AR29" s="524"/>
      <c r="AS29" s="524"/>
      <c r="AT29" s="524"/>
      <c r="AU29" s="524"/>
      <c r="AV29" s="524"/>
      <c r="AW29" s="524"/>
      <c r="AX29" s="524"/>
      <c r="AY29" s="524"/>
      <c r="AZ29" s="524"/>
      <c r="BA29" s="504"/>
      <c r="BB29" s="504"/>
      <c r="BC29" s="504"/>
      <c r="BD29" s="504"/>
      <c r="BE29" s="504"/>
    </row>
    <row r="30" spans="1:57" ht="12.75" customHeight="1" thickBot="1">
      <c r="A30" s="1286" t="s">
        <v>169</v>
      </c>
      <c r="B30" s="1287"/>
      <c r="C30" s="1290" t="s">
        <v>191</v>
      </c>
      <c r="D30" s="1290"/>
      <c r="E30" s="1290"/>
      <c r="F30" s="1290"/>
      <c r="G30" s="1250" t="s">
        <v>192</v>
      </c>
      <c r="H30" s="1250"/>
      <c r="I30" s="1250"/>
      <c r="J30" s="1250" t="s">
        <v>193</v>
      </c>
      <c r="K30" s="1250"/>
      <c r="L30" s="1250"/>
      <c r="M30" s="1250"/>
      <c r="N30" s="1250" t="s">
        <v>355</v>
      </c>
      <c r="O30" s="1250"/>
      <c r="P30" s="1250"/>
      <c r="Q30" s="1250" t="s">
        <v>245</v>
      </c>
      <c r="R30" s="1250"/>
      <c r="S30" s="1250"/>
      <c r="T30" s="1251" t="s">
        <v>194</v>
      </c>
      <c r="U30" s="1251"/>
      <c r="V30" s="1251"/>
      <c r="W30" s="1255" t="s">
        <v>195</v>
      </c>
      <c r="X30" s="1277"/>
      <c r="Y30" s="1278"/>
      <c r="Z30" s="525"/>
      <c r="AA30" s="1243" t="s">
        <v>196</v>
      </c>
      <c r="AB30" s="1244"/>
      <c r="AC30" s="1244"/>
      <c r="AD30" s="1244"/>
      <c r="AE30" s="1245"/>
      <c r="AF30" s="1249" t="s">
        <v>197</v>
      </c>
      <c r="AG30" s="1250"/>
      <c r="AH30" s="1251"/>
      <c r="AI30" s="1255" t="s">
        <v>198</v>
      </c>
      <c r="AJ30" s="1256"/>
      <c r="AK30" s="1257"/>
      <c r="AL30" s="526"/>
      <c r="AM30" s="1261" t="s">
        <v>249</v>
      </c>
      <c r="AN30" s="1262"/>
      <c r="AO30" s="1263"/>
      <c r="AP30" s="1270" t="s">
        <v>356</v>
      </c>
      <c r="AQ30" s="1270"/>
      <c r="AR30" s="1270"/>
      <c r="AS30" s="1270"/>
      <c r="AT30" s="1270"/>
      <c r="AU30" s="1270"/>
      <c r="AV30" s="1270"/>
      <c r="AW30" s="1271"/>
      <c r="AX30" s="1292" t="s">
        <v>197</v>
      </c>
      <c r="AY30" s="1293"/>
      <c r="AZ30" s="1293"/>
      <c r="BA30" s="1294"/>
      <c r="BB30" s="504"/>
      <c r="BC30" s="504"/>
      <c r="BD30" s="504"/>
      <c r="BE30" s="504"/>
    </row>
    <row r="31" spans="1:57" ht="40.5" customHeight="1" thickBot="1">
      <c r="A31" s="1288"/>
      <c r="B31" s="1289"/>
      <c r="C31" s="1291"/>
      <c r="D31" s="1291"/>
      <c r="E31" s="1291"/>
      <c r="F31" s="1291"/>
      <c r="G31" s="1253"/>
      <c r="H31" s="1253"/>
      <c r="I31" s="1253"/>
      <c r="J31" s="1253"/>
      <c r="K31" s="1253"/>
      <c r="L31" s="1253"/>
      <c r="M31" s="1253"/>
      <c r="N31" s="1253"/>
      <c r="O31" s="1253"/>
      <c r="P31" s="1253"/>
      <c r="Q31" s="1253"/>
      <c r="R31" s="1253"/>
      <c r="S31" s="1253"/>
      <c r="T31" s="1254"/>
      <c r="U31" s="1254"/>
      <c r="V31" s="1254"/>
      <c r="W31" s="1258"/>
      <c r="X31" s="1279"/>
      <c r="Y31" s="1280"/>
      <c r="Z31" s="525"/>
      <c r="AA31" s="1246"/>
      <c r="AB31" s="1247"/>
      <c r="AC31" s="1247"/>
      <c r="AD31" s="1247"/>
      <c r="AE31" s="1248"/>
      <c r="AF31" s="1252"/>
      <c r="AG31" s="1253"/>
      <c r="AH31" s="1254"/>
      <c r="AI31" s="1258"/>
      <c r="AJ31" s="1259"/>
      <c r="AK31" s="1260"/>
      <c r="AL31" s="527"/>
      <c r="AM31" s="1264"/>
      <c r="AN31" s="1265"/>
      <c r="AO31" s="1266"/>
      <c r="AP31" s="1272"/>
      <c r="AQ31" s="1272"/>
      <c r="AR31" s="1272"/>
      <c r="AS31" s="1272"/>
      <c r="AT31" s="1272"/>
      <c r="AU31" s="1272"/>
      <c r="AV31" s="1272"/>
      <c r="AW31" s="1273"/>
      <c r="AX31" s="1295"/>
      <c r="AY31" s="1296"/>
      <c r="AZ31" s="1296"/>
      <c r="BA31" s="1297"/>
      <c r="BB31" s="504"/>
      <c r="BC31" s="504"/>
      <c r="BD31" s="504"/>
      <c r="BE31" s="504"/>
    </row>
    <row r="32" spans="1:57" ht="48.75" customHeight="1" thickBot="1">
      <c r="A32" s="1288"/>
      <c r="B32" s="1289"/>
      <c r="C32" s="1291"/>
      <c r="D32" s="1291"/>
      <c r="E32" s="1291"/>
      <c r="F32" s="1291"/>
      <c r="G32" s="1253"/>
      <c r="H32" s="1253"/>
      <c r="I32" s="1253"/>
      <c r="J32" s="1253"/>
      <c r="K32" s="1253"/>
      <c r="L32" s="1253"/>
      <c r="M32" s="1253"/>
      <c r="N32" s="1253"/>
      <c r="O32" s="1253"/>
      <c r="P32" s="1253"/>
      <c r="Q32" s="1253"/>
      <c r="R32" s="1253"/>
      <c r="S32" s="1253"/>
      <c r="T32" s="1254"/>
      <c r="U32" s="1254"/>
      <c r="V32" s="1254"/>
      <c r="W32" s="1258"/>
      <c r="X32" s="1279"/>
      <c r="Y32" s="1280"/>
      <c r="Z32" s="525"/>
      <c r="AA32" s="1301" t="s">
        <v>255</v>
      </c>
      <c r="AB32" s="1302"/>
      <c r="AC32" s="1302"/>
      <c r="AD32" s="1302"/>
      <c r="AE32" s="1303"/>
      <c r="AF32" s="1304">
        <v>3</v>
      </c>
      <c r="AG32" s="1305"/>
      <c r="AH32" s="1306"/>
      <c r="AI32" s="1307">
        <v>4</v>
      </c>
      <c r="AJ32" s="1308"/>
      <c r="AK32" s="1309"/>
      <c r="AL32" s="527"/>
      <c r="AM32" s="1264"/>
      <c r="AN32" s="1265"/>
      <c r="AO32" s="1266"/>
      <c r="AP32" s="1272"/>
      <c r="AQ32" s="1272"/>
      <c r="AR32" s="1272"/>
      <c r="AS32" s="1272"/>
      <c r="AT32" s="1272"/>
      <c r="AU32" s="1272"/>
      <c r="AV32" s="1272"/>
      <c r="AW32" s="1273"/>
      <c r="AX32" s="1295"/>
      <c r="AY32" s="1296"/>
      <c r="AZ32" s="1296"/>
      <c r="BA32" s="1297"/>
      <c r="BB32" s="504"/>
      <c r="BC32" s="504"/>
      <c r="BD32" s="504"/>
      <c r="BE32" s="504"/>
    </row>
    <row r="33" spans="1:57" ht="20.25" customHeight="1" thickBot="1">
      <c r="A33" s="1281">
        <v>1</v>
      </c>
      <c r="B33" s="1282"/>
      <c r="C33" s="1240">
        <v>33</v>
      </c>
      <c r="D33" s="1241"/>
      <c r="E33" s="1241"/>
      <c r="F33" s="1242"/>
      <c r="G33" s="1240">
        <v>4</v>
      </c>
      <c r="H33" s="1241"/>
      <c r="I33" s="1242"/>
      <c r="J33" s="1240"/>
      <c r="K33" s="1241"/>
      <c r="L33" s="1241"/>
      <c r="M33" s="1242"/>
      <c r="N33" s="1240"/>
      <c r="O33" s="1241"/>
      <c r="P33" s="1242"/>
      <c r="Q33" s="1328"/>
      <c r="R33" s="1329"/>
      <c r="S33" s="1330"/>
      <c r="T33" s="1240">
        <v>15</v>
      </c>
      <c r="U33" s="1332"/>
      <c r="V33" s="1332"/>
      <c r="W33" s="1333">
        <f>C33+G33+J33+N33+Q33+T33</f>
        <v>52</v>
      </c>
      <c r="X33" s="1334"/>
      <c r="Y33" s="1335"/>
      <c r="Z33" s="525"/>
      <c r="AA33" s="1276"/>
      <c r="AB33" s="1276"/>
      <c r="AC33" s="1276"/>
      <c r="AD33" s="1276"/>
      <c r="AE33" s="1276"/>
      <c r="AF33" s="1230"/>
      <c r="AG33" s="1230"/>
      <c r="AH33" s="1230"/>
      <c r="AI33" s="1230"/>
      <c r="AJ33" s="1230"/>
      <c r="AK33" s="1230"/>
      <c r="AL33" s="527"/>
      <c r="AM33" s="1267"/>
      <c r="AN33" s="1268"/>
      <c r="AO33" s="1269"/>
      <c r="AP33" s="1274"/>
      <c r="AQ33" s="1274"/>
      <c r="AR33" s="1274"/>
      <c r="AS33" s="1274"/>
      <c r="AT33" s="1274"/>
      <c r="AU33" s="1274"/>
      <c r="AV33" s="1274"/>
      <c r="AW33" s="1275"/>
      <c r="AX33" s="1298"/>
      <c r="AY33" s="1299"/>
      <c r="AZ33" s="1299"/>
      <c r="BA33" s="1300"/>
      <c r="BB33" s="504"/>
      <c r="BC33" s="504"/>
      <c r="BD33" s="504"/>
      <c r="BE33" s="504"/>
    </row>
    <row r="34" spans="1:57" ht="20.25" customHeight="1" thickBot="1">
      <c r="A34" s="1357">
        <v>2</v>
      </c>
      <c r="B34" s="1358"/>
      <c r="C34" s="1359"/>
      <c r="D34" s="1360"/>
      <c r="E34" s="1360"/>
      <c r="F34" s="1361"/>
      <c r="G34" s="1237"/>
      <c r="H34" s="1238"/>
      <c r="I34" s="1239"/>
      <c r="J34" s="1237">
        <v>4</v>
      </c>
      <c r="K34" s="1238"/>
      <c r="L34" s="1238"/>
      <c r="M34" s="1239"/>
      <c r="N34" s="1237">
        <v>11</v>
      </c>
      <c r="O34" s="1238"/>
      <c r="P34" s="1239"/>
      <c r="Q34" s="1350">
        <v>2</v>
      </c>
      <c r="R34" s="1351"/>
      <c r="S34" s="1352"/>
      <c r="T34" s="1237"/>
      <c r="U34" s="1353"/>
      <c r="V34" s="1353"/>
      <c r="W34" s="1340">
        <f>C34+G34+J34+N34+Q34+T34</f>
        <v>17</v>
      </c>
      <c r="X34" s="1341"/>
      <c r="Y34" s="1342"/>
      <c r="Z34" s="525"/>
      <c r="AA34" s="1331"/>
      <c r="AB34" s="1331"/>
      <c r="AC34" s="1331"/>
      <c r="AD34" s="1331"/>
      <c r="AE34" s="1331"/>
      <c r="AF34" s="1339"/>
      <c r="AG34" s="1339"/>
      <c r="AH34" s="1339"/>
      <c r="AI34" s="1339"/>
      <c r="AJ34" s="1339"/>
      <c r="AK34" s="1339"/>
      <c r="AL34" s="528"/>
      <c r="AM34" s="1310">
        <v>1</v>
      </c>
      <c r="AN34" s="1311"/>
      <c r="AO34" s="1312"/>
      <c r="AP34" s="1319" t="s">
        <v>239</v>
      </c>
      <c r="AQ34" s="1320"/>
      <c r="AR34" s="1320"/>
      <c r="AS34" s="1320"/>
      <c r="AT34" s="1320"/>
      <c r="AU34" s="1320"/>
      <c r="AV34" s="1320"/>
      <c r="AW34" s="1321"/>
      <c r="AX34" s="1362">
        <v>3</v>
      </c>
      <c r="AY34" s="1320"/>
      <c r="AZ34" s="1320"/>
      <c r="BA34" s="1363"/>
      <c r="BB34" s="504"/>
      <c r="BC34" s="504"/>
      <c r="BD34" s="504"/>
      <c r="BE34" s="504"/>
    </row>
    <row r="35" spans="1:57" ht="27" customHeight="1" thickBot="1">
      <c r="A35" s="1368" t="s">
        <v>200</v>
      </c>
      <c r="B35" s="1369"/>
      <c r="C35" s="1349">
        <f>SUM(C33:F34)</f>
        <v>33</v>
      </c>
      <c r="D35" s="1370"/>
      <c r="E35" s="1370"/>
      <c r="F35" s="1371"/>
      <c r="G35" s="1349">
        <f>SUM(G33:I34)</f>
        <v>4</v>
      </c>
      <c r="H35" s="1370"/>
      <c r="I35" s="1371"/>
      <c r="J35" s="1343">
        <f>SUM(J33:M34)</f>
        <v>4</v>
      </c>
      <c r="K35" s="1344"/>
      <c r="L35" s="1344"/>
      <c r="M35" s="1345"/>
      <c r="N35" s="1343">
        <f>SUM(N33:P34)</f>
        <v>11</v>
      </c>
      <c r="O35" s="1344"/>
      <c r="P35" s="1345"/>
      <c r="Q35" s="1346">
        <f>SUM(Q33:S34)</f>
        <v>2</v>
      </c>
      <c r="R35" s="1347"/>
      <c r="S35" s="1348"/>
      <c r="T35" s="1349">
        <f>SUM(T33:V34)</f>
        <v>15</v>
      </c>
      <c r="U35" s="1337"/>
      <c r="V35" s="1337"/>
      <c r="W35" s="1336">
        <f>SUM(W33:Y34)</f>
        <v>69</v>
      </c>
      <c r="X35" s="1337"/>
      <c r="Y35" s="1338"/>
      <c r="Z35" s="525"/>
      <c r="AA35" s="1331"/>
      <c r="AB35" s="1331"/>
      <c r="AC35" s="1331"/>
      <c r="AD35" s="1331"/>
      <c r="AE35" s="1331"/>
      <c r="AF35" s="1339"/>
      <c r="AG35" s="1339"/>
      <c r="AH35" s="1339"/>
      <c r="AI35" s="1339"/>
      <c r="AJ35" s="1339"/>
      <c r="AK35" s="1339"/>
      <c r="AL35" s="529"/>
      <c r="AM35" s="1313"/>
      <c r="AN35" s="1314"/>
      <c r="AO35" s="1315"/>
      <c r="AP35" s="1322"/>
      <c r="AQ35" s="1323"/>
      <c r="AR35" s="1323"/>
      <c r="AS35" s="1323"/>
      <c r="AT35" s="1323"/>
      <c r="AU35" s="1323"/>
      <c r="AV35" s="1323"/>
      <c r="AW35" s="1324"/>
      <c r="AX35" s="1364"/>
      <c r="AY35" s="1323"/>
      <c r="AZ35" s="1323"/>
      <c r="BA35" s="1365"/>
      <c r="BB35" s="504"/>
      <c r="BC35" s="504"/>
      <c r="BD35" s="504"/>
      <c r="BE35" s="504"/>
    </row>
    <row r="36" spans="1:57" ht="36.75" customHeight="1" thickBot="1">
      <c r="A36" s="520"/>
      <c r="B36" s="530"/>
      <c r="C36" s="530"/>
      <c r="D36" s="530"/>
      <c r="E36" s="530"/>
      <c r="F36" s="530"/>
      <c r="G36" s="530"/>
      <c r="H36" s="531"/>
      <c r="I36" s="531"/>
      <c r="J36" s="531"/>
      <c r="K36" s="531"/>
      <c r="L36" s="531"/>
      <c r="O36" s="531"/>
      <c r="P36" s="531"/>
      <c r="Q36" s="531"/>
      <c r="R36" s="531"/>
      <c r="S36" s="531"/>
      <c r="T36" s="504"/>
      <c r="U36" s="504"/>
      <c r="V36" s="531"/>
      <c r="W36" s="531"/>
      <c r="X36" s="531"/>
      <c r="Y36" s="531"/>
      <c r="Z36" s="531"/>
      <c r="AA36" s="1331"/>
      <c r="AB36" s="1331"/>
      <c r="AC36" s="1331"/>
      <c r="AD36" s="1331"/>
      <c r="AE36" s="1331"/>
      <c r="AF36" s="1283"/>
      <c r="AG36" s="1283"/>
      <c r="AH36" s="1283"/>
      <c r="AI36" s="1283"/>
      <c r="AJ36" s="1283"/>
      <c r="AK36" s="1283"/>
      <c r="AL36" s="533"/>
      <c r="AM36" s="1316"/>
      <c r="AN36" s="1317"/>
      <c r="AO36" s="1318"/>
      <c r="AP36" s="1325"/>
      <c r="AQ36" s="1326"/>
      <c r="AR36" s="1326"/>
      <c r="AS36" s="1326"/>
      <c r="AT36" s="1326"/>
      <c r="AU36" s="1326"/>
      <c r="AV36" s="1326"/>
      <c r="AW36" s="1327"/>
      <c r="AX36" s="1366"/>
      <c r="AY36" s="1326"/>
      <c r="AZ36" s="1326"/>
      <c r="BA36" s="1367"/>
      <c r="BB36" s="504"/>
      <c r="BC36" s="504"/>
      <c r="BD36" s="504"/>
      <c r="BE36" s="504"/>
    </row>
    <row r="37" spans="1:57" ht="12.75" customHeight="1">
      <c r="A37" s="520"/>
      <c r="B37" s="530"/>
      <c r="C37" s="530"/>
      <c r="D37" s="530"/>
      <c r="E37" s="530"/>
      <c r="F37" s="530"/>
      <c r="G37" s="530"/>
      <c r="H37" s="531"/>
      <c r="I37" s="531"/>
      <c r="J37" s="531"/>
      <c r="K37" s="531"/>
      <c r="L37" s="531"/>
      <c r="O37" s="531"/>
      <c r="P37" s="531"/>
      <c r="Q37" s="531"/>
      <c r="R37" s="531"/>
      <c r="S37" s="531"/>
      <c r="T37" s="504"/>
      <c r="U37" s="504"/>
      <c r="V37" s="531"/>
      <c r="W37" s="531"/>
      <c r="X37" s="531"/>
      <c r="Y37" s="531"/>
      <c r="Z37" s="531"/>
      <c r="AA37" s="531"/>
      <c r="AB37" s="531"/>
      <c r="AC37" s="531"/>
      <c r="AD37" s="531"/>
      <c r="AE37" s="531"/>
      <c r="AF37" s="513"/>
      <c r="AG37" s="513"/>
      <c r="AH37" s="534"/>
      <c r="AI37" s="534"/>
      <c r="AJ37" s="533"/>
      <c r="AK37" s="533"/>
      <c r="AL37" s="533"/>
      <c r="AM37" s="533"/>
      <c r="AN37" s="534"/>
      <c r="AO37" s="534"/>
      <c r="AP37" s="531"/>
      <c r="AQ37" s="531"/>
      <c r="AR37" s="531"/>
      <c r="AS37" s="531"/>
      <c r="AT37" s="531"/>
      <c r="AU37" s="504"/>
      <c r="AV37" s="518"/>
      <c r="AW37" s="518"/>
      <c r="AX37" s="518"/>
      <c r="AY37" s="518"/>
      <c r="AZ37" s="518"/>
      <c r="BA37" s="504"/>
      <c r="BB37" s="504"/>
      <c r="BC37" s="504"/>
      <c r="BD37" s="504"/>
      <c r="BE37" s="504"/>
    </row>
    <row r="38" spans="1:57" ht="18">
      <c r="A38" s="516"/>
      <c r="B38" s="516"/>
      <c r="C38" s="516"/>
      <c r="D38" s="516"/>
      <c r="E38" s="516"/>
      <c r="F38" s="516"/>
      <c r="G38" s="516"/>
      <c r="H38" s="517"/>
      <c r="I38" s="517"/>
      <c r="J38" s="517"/>
      <c r="K38" s="517"/>
      <c r="L38" s="517"/>
      <c r="M38" s="516"/>
      <c r="N38" s="516"/>
      <c r="O38" s="509"/>
      <c r="P38" s="509"/>
      <c r="Q38" s="509"/>
      <c r="R38" s="509"/>
      <c r="S38" s="509"/>
      <c r="T38" s="534"/>
      <c r="U38" s="534"/>
      <c r="V38" s="509"/>
      <c r="W38" s="509"/>
      <c r="X38" s="509"/>
      <c r="Y38" s="509"/>
      <c r="Z38" s="509"/>
      <c r="AA38" s="509"/>
      <c r="AB38" s="534"/>
      <c r="AC38" s="534"/>
      <c r="AD38" s="509"/>
      <c r="AE38" s="509"/>
      <c r="AF38" s="509"/>
      <c r="AG38" s="509"/>
      <c r="AH38" s="534"/>
      <c r="AI38" s="534"/>
      <c r="AJ38" s="509"/>
      <c r="AK38" s="509"/>
      <c r="AL38" s="509"/>
      <c r="AM38" s="509"/>
      <c r="AN38" s="534"/>
      <c r="AO38" s="534"/>
      <c r="AP38" s="509"/>
      <c r="AQ38" s="509"/>
      <c r="AR38" s="509"/>
      <c r="AS38" s="509"/>
      <c r="AT38" s="534"/>
      <c r="AU38" s="534"/>
      <c r="AV38" s="519"/>
      <c r="AW38" s="519"/>
      <c r="AX38" s="519"/>
      <c r="AY38" s="519"/>
      <c r="AZ38" s="519"/>
      <c r="BA38" s="534"/>
      <c r="BB38" s="534"/>
      <c r="BC38" s="534"/>
      <c r="BD38" s="534"/>
      <c r="BE38" s="534"/>
    </row>
  </sheetData>
  <sheetProtection selectLockedCells="1" selectUnlockedCells="1"/>
  <mergeCells count="107">
    <mergeCell ref="H27:R27"/>
    <mergeCell ref="A34:B34"/>
    <mergeCell ref="C34:F34"/>
    <mergeCell ref="G34:I34"/>
    <mergeCell ref="AX34:BA36"/>
    <mergeCell ref="AI34:AK35"/>
    <mergeCell ref="A35:B35"/>
    <mergeCell ref="C35:F35"/>
    <mergeCell ref="G35:I35"/>
    <mergeCell ref="J35:M35"/>
    <mergeCell ref="W34:Y34"/>
    <mergeCell ref="N35:P35"/>
    <mergeCell ref="Q35:S35"/>
    <mergeCell ref="T35:V35"/>
    <mergeCell ref="Q34:S34"/>
    <mergeCell ref="T34:V34"/>
    <mergeCell ref="AM34:AO36"/>
    <mergeCell ref="AP34:AW36"/>
    <mergeCell ref="Q33:S33"/>
    <mergeCell ref="AA36:AE36"/>
    <mergeCell ref="T33:V33"/>
    <mergeCell ref="W33:Y33"/>
    <mergeCell ref="W35:Y35"/>
    <mergeCell ref="AA34:AE35"/>
    <mergeCell ref="AF34:AH35"/>
    <mergeCell ref="AF36:AH36"/>
    <mergeCell ref="AI36:AK36"/>
    <mergeCell ref="AW27:AZ27"/>
    <mergeCell ref="A28:BE28"/>
    <mergeCell ref="A30:B32"/>
    <mergeCell ref="C30:F32"/>
    <mergeCell ref="G30:I32"/>
    <mergeCell ref="AX30:BA33"/>
    <mergeCell ref="AA32:AE32"/>
    <mergeCell ref="AF32:AH32"/>
    <mergeCell ref="AI32:AK32"/>
    <mergeCell ref="AA33:AE33"/>
    <mergeCell ref="W30:Y32"/>
    <mergeCell ref="A33:B33"/>
    <mergeCell ref="C33:F33"/>
    <mergeCell ref="G33:I33"/>
    <mergeCell ref="J33:M33"/>
    <mergeCell ref="J30:M32"/>
    <mergeCell ref="N30:P32"/>
    <mergeCell ref="Q30:S32"/>
    <mergeCell ref="T30:V32"/>
    <mergeCell ref="AF27:AM27"/>
    <mergeCell ref="AO27:AT27"/>
    <mergeCell ref="J34:M34"/>
    <mergeCell ref="N34:P34"/>
    <mergeCell ref="N33:P33"/>
    <mergeCell ref="AA30:AE31"/>
    <mergeCell ref="AF30:AH31"/>
    <mergeCell ref="AI30:AK31"/>
    <mergeCell ref="AM30:AO33"/>
    <mergeCell ref="AP30:AW33"/>
    <mergeCell ref="A19:BE19"/>
    <mergeCell ref="A21:A22"/>
    <mergeCell ref="B21:E21"/>
    <mergeCell ref="F21:I21"/>
    <mergeCell ref="J21:M21"/>
    <mergeCell ref="N21:R21"/>
    <mergeCell ref="S21:W21"/>
    <mergeCell ref="X21:AA21"/>
    <mergeCell ref="AS21:AV21"/>
    <mergeCell ref="AW21:BA21"/>
    <mergeCell ref="BB21:BE21"/>
    <mergeCell ref="A25:I25"/>
    <mergeCell ref="AF33:AH33"/>
    <mergeCell ref="AI33:AK33"/>
    <mergeCell ref="A26:AU26"/>
    <mergeCell ref="B27:E27"/>
    <mergeCell ref="T27:W27"/>
    <mergeCell ref="Z27:AC27"/>
    <mergeCell ref="AB21:AE21"/>
    <mergeCell ref="AF21:AI21"/>
    <mergeCell ref="AJ21:AN21"/>
    <mergeCell ref="AO21:AR21"/>
    <mergeCell ref="AO9:BE9"/>
    <mergeCell ref="P10:AN10"/>
    <mergeCell ref="AO10:BE10"/>
    <mergeCell ref="P11:AN11"/>
    <mergeCell ref="AO11:BE11"/>
    <mergeCell ref="P12:AN12"/>
    <mergeCell ref="P18:AN18"/>
    <mergeCell ref="P13:AN13"/>
    <mergeCell ref="A4:O4"/>
    <mergeCell ref="P4:AN4"/>
    <mergeCell ref="AO4:BE4"/>
    <mergeCell ref="A5:O5"/>
    <mergeCell ref="P5:AN5"/>
    <mergeCell ref="A7:O7"/>
    <mergeCell ref="P7:AN7"/>
    <mergeCell ref="P14:AN14"/>
    <mergeCell ref="P15:AN15"/>
    <mergeCell ref="P8:AN8"/>
    <mergeCell ref="P9:AN9"/>
    <mergeCell ref="A8:O8"/>
    <mergeCell ref="AO17:BE17"/>
    <mergeCell ref="AO5:BE8"/>
    <mergeCell ref="P6:AN6"/>
    <mergeCell ref="A1:O1"/>
    <mergeCell ref="P1:AN1"/>
    <mergeCell ref="AO1:BE3"/>
    <mergeCell ref="A2:O2"/>
    <mergeCell ref="A3:O3"/>
    <mergeCell ref="P3:AN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74" zoomScaleNormal="75" zoomScaleSheetLayoutView="74" zoomScalePageLayoutView="0" workbookViewId="0" topLeftCell="B1">
      <selection activeCell="C7" sqref="C7"/>
    </sheetView>
  </sheetViews>
  <sheetFormatPr defaultColWidth="9.125" defaultRowHeight="12.75"/>
  <cols>
    <col min="1" max="1" width="3.375" style="535" customWidth="1"/>
    <col min="2" max="2" width="4.625" style="535" customWidth="1"/>
    <col min="3" max="3" width="8.625" style="535" customWidth="1"/>
    <col min="4" max="4" width="18.125" style="535" customWidth="1"/>
    <col min="5" max="5" width="16.50390625" style="535" customWidth="1"/>
    <col min="6" max="6" width="14.625" style="535" customWidth="1"/>
    <col min="7" max="7" width="20.875" style="535" customWidth="1"/>
    <col min="8" max="8" width="14.625" style="535" customWidth="1"/>
    <col min="9" max="9" width="12.875" style="535" customWidth="1"/>
    <col min="10" max="10" width="12.00390625" style="535" customWidth="1"/>
    <col min="11" max="11" width="0" style="535" hidden="1" customWidth="1"/>
    <col min="12" max="12" width="13.125" style="535" customWidth="1"/>
    <col min="13" max="16384" width="9.125" style="535" customWidth="1"/>
  </cols>
  <sheetData>
    <row r="1" spans="1:12" ht="18">
      <c r="A1" s="504"/>
      <c r="B1" s="534"/>
      <c r="C1" s="1374" t="s">
        <v>201</v>
      </c>
      <c r="D1" s="1374"/>
      <c r="E1" s="1374"/>
      <c r="F1" s="1374"/>
      <c r="G1" s="1374"/>
      <c r="H1" s="1374"/>
      <c r="I1" s="1374"/>
      <c r="J1" s="1374"/>
      <c r="K1" s="1374"/>
      <c r="L1" s="504"/>
    </row>
    <row r="2" spans="1:11" ht="46.5">
      <c r="A2" s="504"/>
      <c r="B2" s="504"/>
      <c r="C2" s="297" t="s">
        <v>169</v>
      </c>
      <c r="D2" s="297" t="s">
        <v>191</v>
      </c>
      <c r="E2" s="297" t="s">
        <v>192</v>
      </c>
      <c r="F2" s="297" t="s">
        <v>193</v>
      </c>
      <c r="G2" s="297" t="s">
        <v>202</v>
      </c>
      <c r="H2" s="297" t="s">
        <v>203</v>
      </c>
      <c r="I2" s="297" t="s">
        <v>194</v>
      </c>
      <c r="J2" s="297" t="s">
        <v>200</v>
      </c>
      <c r="K2" s="504"/>
    </row>
    <row r="3" spans="3:10" s="504" customFormat="1" ht="18">
      <c r="C3" s="512" t="s">
        <v>204</v>
      </c>
      <c r="D3" s="512">
        <v>33</v>
      </c>
      <c r="E3" s="512">
        <v>7</v>
      </c>
      <c r="F3" s="512"/>
      <c r="G3" s="512"/>
      <c r="H3" s="512"/>
      <c r="I3" s="536" t="s">
        <v>205</v>
      </c>
      <c r="J3" s="536" t="s">
        <v>206</v>
      </c>
    </row>
    <row r="4" spans="3:10" s="504" customFormat="1" ht="18">
      <c r="C4" s="512" t="s">
        <v>207</v>
      </c>
      <c r="D4" s="512"/>
      <c r="E4" s="512"/>
      <c r="F4" s="512">
        <v>4</v>
      </c>
      <c r="G4" s="512">
        <v>11</v>
      </c>
      <c r="H4" s="512">
        <v>2</v>
      </c>
      <c r="I4" s="536" t="s">
        <v>125</v>
      </c>
      <c r="J4" s="536" t="s">
        <v>208</v>
      </c>
    </row>
    <row r="5" spans="3:10" s="504" customFormat="1" ht="18">
      <c r="C5" s="512" t="s">
        <v>195</v>
      </c>
      <c r="D5" s="512">
        <v>33</v>
      </c>
      <c r="E5" s="512">
        <v>7</v>
      </c>
      <c r="F5" s="512">
        <v>4</v>
      </c>
      <c r="G5" s="512">
        <v>11</v>
      </c>
      <c r="H5" s="512">
        <v>2</v>
      </c>
      <c r="I5" s="536" t="s">
        <v>118</v>
      </c>
      <c r="J5" s="536" t="s">
        <v>209</v>
      </c>
    </row>
    <row r="6" spans="3:11" s="504" customFormat="1" ht="18">
      <c r="C6" s="501"/>
      <c r="D6" s="537"/>
      <c r="E6" s="501"/>
      <c r="F6" s="501"/>
      <c r="G6" s="501"/>
      <c r="H6" s="501"/>
      <c r="I6" s="501"/>
      <c r="J6" s="501"/>
      <c r="K6" s="509"/>
    </row>
    <row r="7" spans="3:11" s="504" customFormat="1" ht="18.75" customHeight="1">
      <c r="C7" s="501"/>
      <c r="D7" s="537"/>
      <c r="E7" s="1375" t="s">
        <v>210</v>
      </c>
      <c r="F7" s="1375"/>
      <c r="G7" s="1375"/>
      <c r="H7" s="501"/>
      <c r="I7" s="501"/>
      <c r="J7" s="501"/>
      <c r="K7" s="509"/>
    </row>
    <row r="8" spans="3:11" s="504" customFormat="1" ht="18.75" customHeight="1">
      <c r="C8" s="501"/>
      <c r="D8" s="1376" t="s">
        <v>211</v>
      </c>
      <c r="E8" s="1376"/>
      <c r="F8" s="1376"/>
      <c r="G8" s="512" t="s">
        <v>212</v>
      </c>
      <c r="H8" s="512" t="s">
        <v>198</v>
      </c>
      <c r="I8" s="501"/>
      <c r="J8" s="501"/>
      <c r="K8" s="509"/>
    </row>
    <row r="9" spans="3:11" s="504" customFormat="1" ht="12.75" customHeight="1">
      <c r="C9" s="501"/>
      <c r="D9" s="1376" t="s">
        <v>132</v>
      </c>
      <c r="E9" s="1376"/>
      <c r="F9" s="1376"/>
      <c r="G9" s="515">
        <v>4</v>
      </c>
      <c r="H9" s="515">
        <v>4</v>
      </c>
      <c r="I9" s="501"/>
      <c r="J9" s="501"/>
      <c r="K9" s="509"/>
    </row>
    <row r="10" spans="3:11" s="504" customFormat="1" ht="18.75" customHeight="1">
      <c r="C10" s="501"/>
      <c r="D10" s="1377" t="s">
        <v>213</v>
      </c>
      <c r="E10" s="1377"/>
      <c r="F10" s="1377"/>
      <c r="G10" s="538"/>
      <c r="H10" s="538"/>
      <c r="I10" s="501"/>
      <c r="J10" s="501"/>
      <c r="K10" s="509"/>
    </row>
    <row r="11" spans="3:11" s="504" customFormat="1" ht="18">
      <c r="C11" s="501"/>
      <c r="D11" s="537"/>
      <c r="E11" s="501"/>
      <c r="F11" s="501"/>
      <c r="G11" s="501"/>
      <c r="H11" s="501"/>
      <c r="I11" s="501"/>
      <c r="J11" s="501"/>
      <c r="K11" s="509"/>
    </row>
    <row r="12" spans="3:11" s="504" customFormat="1" ht="18.75" customHeight="1">
      <c r="C12" s="501"/>
      <c r="D12" s="537"/>
      <c r="E12" s="1378" t="s">
        <v>214</v>
      </c>
      <c r="F12" s="1378"/>
      <c r="G12" s="1378"/>
      <c r="H12" s="501"/>
      <c r="I12" s="501"/>
      <c r="J12" s="501"/>
      <c r="K12" s="509"/>
    </row>
    <row r="13" spans="3:11" s="504" customFormat="1" ht="63.75" customHeight="1">
      <c r="C13" s="501"/>
      <c r="D13" s="1372" t="s">
        <v>199</v>
      </c>
      <c r="E13" s="1372"/>
      <c r="F13" s="1372"/>
      <c r="G13" s="539" t="s">
        <v>215</v>
      </c>
      <c r="H13" s="532" t="s">
        <v>212</v>
      </c>
      <c r="I13" s="501"/>
      <c r="J13" s="501"/>
      <c r="K13" s="509"/>
    </row>
    <row r="14" spans="3:11" s="504" customFormat="1" ht="18.75" customHeight="1">
      <c r="C14" s="501"/>
      <c r="D14" s="1373" t="s">
        <v>139</v>
      </c>
      <c r="E14" s="1373"/>
      <c r="F14" s="1373"/>
      <c r="G14" s="512" t="s">
        <v>216</v>
      </c>
      <c r="H14" s="512">
        <v>4</v>
      </c>
      <c r="I14" s="501"/>
      <c r="J14" s="501"/>
      <c r="K14" s="509"/>
    </row>
    <row r="15" spans="3:11" s="504" customFormat="1" ht="18.75" customHeight="1">
      <c r="C15" s="501"/>
      <c r="D15" s="1373"/>
      <c r="E15" s="1373"/>
      <c r="F15" s="1373"/>
      <c r="G15" s="512"/>
      <c r="H15" s="512"/>
      <c r="I15" s="501"/>
      <c r="J15" s="501"/>
      <c r="K15" s="509"/>
    </row>
    <row r="16" spans="3:11" s="504" customFormat="1" ht="18">
      <c r="C16" s="501"/>
      <c r="D16" s="537"/>
      <c r="E16" s="501"/>
      <c r="F16" s="501"/>
      <c r="G16" s="501"/>
      <c r="H16" s="501"/>
      <c r="I16" s="501"/>
      <c r="J16" s="501"/>
      <c r="K16" s="509"/>
    </row>
  </sheetData>
  <sheetProtection selectLockedCells="1" selectUnlockedCells="1"/>
  <mergeCells count="9">
    <mergeCell ref="D13:F13"/>
    <mergeCell ref="D14:F14"/>
    <mergeCell ref="D15:F15"/>
    <mergeCell ref="C1:K1"/>
    <mergeCell ref="E7:G7"/>
    <mergeCell ref="D8:F8"/>
    <mergeCell ref="D9:F9"/>
    <mergeCell ref="D10:F10"/>
    <mergeCell ref="E12:G12"/>
  </mergeCells>
  <printOptions/>
  <pageMargins left="0.39375" right="0.39375" top="0.7875" bottom="0.39375" header="0.5118055555555555" footer="0.5118055555555555"/>
  <pageSetup fitToHeight="0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99"/>
  <sheetViews>
    <sheetView tabSelected="1" view="pageBreakPreview" zoomScale="75" zoomScaleNormal="75" zoomScaleSheetLayoutView="75" zoomScalePageLayoutView="0" workbookViewId="0" topLeftCell="A1">
      <selection activeCell="L9" sqref="L9"/>
    </sheetView>
  </sheetViews>
  <sheetFormatPr defaultColWidth="9.125" defaultRowHeight="12.75"/>
  <cols>
    <col min="1" max="1" width="9.50390625" style="1" customWidth="1"/>
    <col min="2" max="2" width="41.875" style="2" customWidth="1"/>
    <col min="3" max="3" width="5.50390625" style="3" customWidth="1"/>
    <col min="4" max="4" width="5.875" style="4" customWidth="1"/>
    <col min="5" max="5" width="5.375" style="4" customWidth="1"/>
    <col min="6" max="6" width="5.125" style="3" customWidth="1"/>
    <col min="7" max="7" width="7.375" style="3" customWidth="1"/>
    <col min="8" max="8" width="9.375" style="3" customWidth="1"/>
    <col min="9" max="9" width="9.375" style="2" customWidth="1"/>
    <col min="10" max="10" width="8.375" style="2" customWidth="1"/>
    <col min="11" max="11" width="10.50390625" style="2" customWidth="1"/>
    <col min="12" max="12" width="8.50390625" style="2" customWidth="1"/>
    <col min="13" max="13" width="9.875" style="2" customWidth="1"/>
    <col min="14" max="14" width="9.625" style="2" customWidth="1"/>
    <col min="15" max="15" width="7.50390625" style="2" customWidth="1"/>
    <col min="16" max="16" width="7.125" style="2" customWidth="1"/>
    <col min="17" max="17" width="10.50390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9.125" style="5" customWidth="1"/>
    <col min="48" max="48" width="11.625" style="2" customWidth="1"/>
    <col min="49" max="16384" width="9.125" style="2" customWidth="1"/>
  </cols>
  <sheetData>
    <row r="1" spans="1:47" s="6" customFormat="1" ht="18" thickBot="1">
      <c r="A1" s="1380" t="s">
        <v>408</v>
      </c>
      <c r="B1" s="1381"/>
      <c r="C1" s="1382"/>
      <c r="D1" s="1382"/>
      <c r="E1" s="1382"/>
      <c r="F1" s="1382"/>
      <c r="G1" s="1381"/>
      <c r="H1" s="1381"/>
      <c r="I1" s="1381"/>
      <c r="J1" s="1381"/>
      <c r="K1" s="1381"/>
      <c r="L1" s="1381"/>
      <c r="M1" s="1381"/>
      <c r="N1" s="1382"/>
      <c r="O1" s="1382"/>
      <c r="P1" s="1382"/>
      <c r="Q1" s="1382"/>
      <c r="R1" s="1382"/>
      <c r="S1" s="1382"/>
      <c r="T1" s="1382"/>
      <c r="U1" s="1382"/>
      <c r="V1" s="1382"/>
      <c r="W1" s="1382"/>
      <c r="X1" s="1382"/>
      <c r="Y1" s="1382"/>
      <c r="Z1" s="1382"/>
      <c r="AA1" s="1382"/>
      <c r="AB1" s="1382"/>
      <c r="AC1" s="1382"/>
      <c r="AD1" s="1382"/>
      <c r="AE1" s="1382"/>
      <c r="AF1" s="1382"/>
      <c r="AG1" s="1382"/>
      <c r="AH1" s="1382"/>
      <c r="AI1" s="1382"/>
      <c r="AJ1" s="1382"/>
      <c r="AK1" s="1382"/>
      <c r="AL1" s="1382"/>
      <c r="AM1" s="1382"/>
      <c r="AN1" s="1382"/>
      <c r="AO1" s="1382"/>
      <c r="AP1" s="1382"/>
      <c r="AQ1" s="1382"/>
      <c r="AR1" s="1382"/>
      <c r="AS1" s="1382"/>
      <c r="AT1" s="1382"/>
      <c r="AU1" s="1383"/>
    </row>
    <row r="2" spans="1:47" s="6" customFormat="1" ht="33" customHeight="1" thickBot="1">
      <c r="A2" s="1384" t="s">
        <v>1</v>
      </c>
      <c r="B2" s="1385" t="s">
        <v>2</v>
      </c>
      <c r="C2" s="1386" t="s">
        <v>3</v>
      </c>
      <c r="D2" s="1387"/>
      <c r="E2" s="1387"/>
      <c r="F2" s="1388"/>
      <c r="G2" s="1164" t="s">
        <v>4</v>
      </c>
      <c r="H2" s="1162" t="s">
        <v>5</v>
      </c>
      <c r="I2" s="1162"/>
      <c r="J2" s="1162"/>
      <c r="K2" s="1162"/>
      <c r="L2" s="1162"/>
      <c r="M2" s="1385"/>
      <c r="N2" s="1398" t="s">
        <v>6</v>
      </c>
      <c r="O2" s="1399"/>
      <c r="P2" s="1399"/>
      <c r="Q2" s="1399"/>
      <c r="R2" s="1399"/>
      <c r="S2" s="1399"/>
      <c r="T2" s="1399"/>
      <c r="U2" s="1399"/>
      <c r="V2" s="1399"/>
      <c r="W2" s="1399"/>
      <c r="X2" s="1399"/>
      <c r="Y2" s="1399"/>
      <c r="Z2" s="1399"/>
      <c r="AA2" s="1399"/>
      <c r="AB2" s="1399"/>
      <c r="AC2" s="1399"/>
      <c r="AD2" s="1399"/>
      <c r="AE2" s="1399"/>
      <c r="AF2" s="1399"/>
      <c r="AG2" s="1399"/>
      <c r="AH2" s="1399"/>
      <c r="AI2" s="1399"/>
      <c r="AJ2" s="1399"/>
      <c r="AK2" s="1399"/>
      <c r="AL2" s="1399"/>
      <c r="AM2" s="1399"/>
      <c r="AN2" s="1399"/>
      <c r="AO2" s="1399"/>
      <c r="AP2" s="1399"/>
      <c r="AQ2" s="1399"/>
      <c r="AR2" s="1399"/>
      <c r="AS2" s="1399"/>
      <c r="AT2" s="1399"/>
      <c r="AU2" s="1400"/>
    </row>
    <row r="3" spans="1:47" s="6" customFormat="1" ht="17.25" customHeight="1" thickBot="1">
      <c r="A3" s="1384"/>
      <c r="B3" s="1385"/>
      <c r="C3" s="1389"/>
      <c r="D3" s="1163"/>
      <c r="E3" s="1163"/>
      <c r="F3" s="1390"/>
      <c r="G3" s="1164"/>
      <c r="H3" s="1157" t="s">
        <v>7</v>
      </c>
      <c r="I3" s="1158" t="s">
        <v>8</v>
      </c>
      <c r="J3" s="1158"/>
      <c r="K3" s="1158"/>
      <c r="L3" s="1158"/>
      <c r="M3" s="1159" t="s">
        <v>9</v>
      </c>
      <c r="N3" s="1401" t="s">
        <v>10</v>
      </c>
      <c r="O3" s="1402"/>
      <c r="P3" s="1403"/>
      <c r="Q3" s="1404" t="s">
        <v>11</v>
      </c>
      <c r="R3" s="1405"/>
      <c r="S3" s="1405"/>
      <c r="T3" s="1405"/>
      <c r="U3" s="1405"/>
      <c r="V3" s="1405"/>
      <c r="W3" s="1405"/>
      <c r="X3" s="1405"/>
      <c r="Y3" s="1405"/>
      <c r="Z3" s="1405"/>
      <c r="AA3" s="1405"/>
      <c r="AB3" s="1405"/>
      <c r="AC3" s="1405"/>
      <c r="AD3" s="1405"/>
      <c r="AE3" s="1405"/>
      <c r="AF3" s="1405"/>
      <c r="AG3" s="1405"/>
      <c r="AH3" s="1405"/>
      <c r="AI3" s="1405"/>
      <c r="AJ3" s="1405"/>
      <c r="AK3" s="1405"/>
      <c r="AL3" s="1405"/>
      <c r="AM3" s="1405"/>
      <c r="AN3" s="1405"/>
      <c r="AO3" s="1405"/>
      <c r="AP3" s="1405"/>
      <c r="AQ3" s="1405"/>
      <c r="AR3" s="1405"/>
      <c r="AS3" s="1405"/>
      <c r="AT3" s="1405"/>
      <c r="AU3" s="1406"/>
    </row>
    <row r="4" spans="1:47" s="6" customFormat="1" ht="15.75" customHeight="1" thickBot="1">
      <c r="A4" s="1384"/>
      <c r="B4" s="1385"/>
      <c r="C4" s="1391"/>
      <c r="D4" s="1392"/>
      <c r="E4" s="1392"/>
      <c r="F4" s="1393"/>
      <c r="G4" s="1164"/>
      <c r="H4" s="1157"/>
      <c r="I4" s="1155" t="s">
        <v>12</v>
      </c>
      <c r="J4" s="1170" t="s">
        <v>13</v>
      </c>
      <c r="K4" s="1170"/>
      <c r="L4" s="1170"/>
      <c r="M4" s="1159"/>
      <c r="N4" s="1407" t="s">
        <v>14</v>
      </c>
      <c r="O4" s="1408"/>
      <c r="P4" s="1408"/>
      <c r="Q4" s="1408"/>
      <c r="R4" s="1408"/>
      <c r="S4" s="1408"/>
      <c r="T4" s="1408"/>
      <c r="U4" s="1408"/>
      <c r="V4" s="1408"/>
      <c r="W4" s="1408"/>
      <c r="X4" s="1408"/>
      <c r="Y4" s="1408"/>
      <c r="Z4" s="1408"/>
      <c r="AA4" s="1408"/>
      <c r="AB4" s="1408"/>
      <c r="AC4" s="1408"/>
      <c r="AD4" s="1408"/>
      <c r="AE4" s="1408"/>
      <c r="AF4" s="1408"/>
      <c r="AG4" s="1408"/>
      <c r="AH4" s="1408"/>
      <c r="AI4" s="1408"/>
      <c r="AJ4" s="1408"/>
      <c r="AK4" s="1408"/>
      <c r="AL4" s="1408"/>
      <c r="AM4" s="1408"/>
      <c r="AN4" s="1408"/>
      <c r="AO4" s="1408"/>
      <c r="AP4" s="1408"/>
      <c r="AQ4" s="1408"/>
      <c r="AR4" s="1408"/>
      <c r="AS4" s="1408"/>
      <c r="AT4" s="1408"/>
      <c r="AU4" s="1409"/>
    </row>
    <row r="5" spans="1:47" s="6" customFormat="1" ht="12.75" customHeight="1" thickBot="1">
      <c r="A5" s="1384"/>
      <c r="B5" s="1162"/>
      <c r="C5" s="1172" t="s">
        <v>15</v>
      </c>
      <c r="D5" s="1174" t="s">
        <v>16</v>
      </c>
      <c r="E5" s="1413" t="s">
        <v>17</v>
      </c>
      <c r="F5" s="1413"/>
      <c r="G5" s="1164"/>
      <c r="H5" s="1157"/>
      <c r="I5" s="1155"/>
      <c r="J5" s="1154" t="s">
        <v>18</v>
      </c>
      <c r="K5" s="1155" t="s">
        <v>19</v>
      </c>
      <c r="L5" s="1155" t="s">
        <v>20</v>
      </c>
      <c r="M5" s="1159"/>
      <c r="N5" s="1410"/>
      <c r="O5" s="1411"/>
      <c r="P5" s="1411"/>
      <c r="Q5" s="1411"/>
      <c r="R5" s="1411"/>
      <c r="S5" s="1411"/>
      <c r="T5" s="1411"/>
      <c r="U5" s="1411"/>
      <c r="V5" s="1411"/>
      <c r="W5" s="1411"/>
      <c r="X5" s="1411"/>
      <c r="Y5" s="1411"/>
      <c r="Z5" s="1411"/>
      <c r="AA5" s="1411"/>
      <c r="AB5" s="1411"/>
      <c r="AC5" s="1411"/>
      <c r="AD5" s="1411"/>
      <c r="AE5" s="1411"/>
      <c r="AF5" s="1411"/>
      <c r="AG5" s="1411"/>
      <c r="AH5" s="1411"/>
      <c r="AI5" s="1411"/>
      <c r="AJ5" s="1411"/>
      <c r="AK5" s="1411"/>
      <c r="AL5" s="1411"/>
      <c r="AM5" s="1411"/>
      <c r="AN5" s="1411"/>
      <c r="AO5" s="1411"/>
      <c r="AP5" s="1411"/>
      <c r="AQ5" s="1411"/>
      <c r="AR5" s="1411"/>
      <c r="AS5" s="1411"/>
      <c r="AT5" s="1411"/>
      <c r="AU5" s="1412"/>
    </row>
    <row r="6" spans="1:47" s="6" customFormat="1" ht="15.75" thickBot="1">
      <c r="A6" s="1384"/>
      <c r="B6" s="1162"/>
      <c r="C6" s="1172"/>
      <c r="D6" s="1174"/>
      <c r="E6" s="1414"/>
      <c r="F6" s="1414"/>
      <c r="G6" s="1164"/>
      <c r="H6" s="1157"/>
      <c r="I6" s="1155"/>
      <c r="J6" s="1154"/>
      <c r="K6" s="1155"/>
      <c r="L6" s="1155"/>
      <c r="M6" s="1159"/>
      <c r="N6" s="553">
        <v>1</v>
      </c>
      <c r="O6" s="554" t="s">
        <v>21</v>
      </c>
      <c r="P6" s="558" t="s">
        <v>22</v>
      </c>
      <c r="Q6" s="557">
        <v>3</v>
      </c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5"/>
      <c r="AI6" s="555"/>
      <c r="AJ6" s="555"/>
      <c r="AK6" s="555"/>
      <c r="AL6" s="555"/>
      <c r="AM6" s="555"/>
      <c r="AN6" s="555"/>
      <c r="AO6" s="555"/>
      <c r="AP6" s="555"/>
      <c r="AQ6" s="555"/>
      <c r="AR6" s="555"/>
      <c r="AS6" s="555"/>
      <c r="AT6" s="559"/>
      <c r="AU6" s="560"/>
    </row>
    <row r="7" spans="1:47" s="6" customFormat="1" ht="44.25" customHeight="1" thickBot="1">
      <c r="A7" s="1384"/>
      <c r="B7" s="1162"/>
      <c r="C7" s="1172"/>
      <c r="D7" s="1174"/>
      <c r="E7" s="1397" t="s">
        <v>23</v>
      </c>
      <c r="F7" s="1166" t="s">
        <v>24</v>
      </c>
      <c r="G7" s="1164"/>
      <c r="H7" s="1157"/>
      <c r="I7" s="1155"/>
      <c r="J7" s="1154"/>
      <c r="K7" s="1155"/>
      <c r="L7" s="1155"/>
      <c r="M7" s="1159"/>
      <c r="N7" s="1394" t="s">
        <v>25</v>
      </c>
      <c r="O7" s="1395"/>
      <c r="P7" s="1395"/>
      <c r="Q7" s="1395"/>
      <c r="R7" s="1395"/>
      <c r="S7" s="1395"/>
      <c r="T7" s="1395"/>
      <c r="U7" s="1395"/>
      <c r="V7" s="1395"/>
      <c r="W7" s="1395"/>
      <c r="X7" s="1395"/>
      <c r="Y7" s="1395"/>
      <c r="Z7" s="1395"/>
      <c r="AA7" s="1395"/>
      <c r="AB7" s="1395"/>
      <c r="AC7" s="1395"/>
      <c r="AD7" s="1395"/>
      <c r="AE7" s="1395"/>
      <c r="AF7" s="1395"/>
      <c r="AG7" s="1395"/>
      <c r="AH7" s="1395"/>
      <c r="AI7" s="1395"/>
      <c r="AJ7" s="1395"/>
      <c r="AK7" s="1395"/>
      <c r="AL7" s="1395"/>
      <c r="AM7" s="1395"/>
      <c r="AN7" s="1395"/>
      <c r="AO7" s="1395"/>
      <c r="AP7" s="1395"/>
      <c r="AQ7" s="1395"/>
      <c r="AR7" s="1395"/>
      <c r="AS7" s="1395"/>
      <c r="AT7" s="1395"/>
      <c r="AU7" s="1396"/>
    </row>
    <row r="8" spans="1:47" s="6" customFormat="1" ht="15.75" thickBot="1">
      <c r="A8" s="1384"/>
      <c r="B8" s="1162"/>
      <c r="C8" s="1172"/>
      <c r="D8" s="1174"/>
      <c r="E8" s="1397"/>
      <c r="F8" s="1166"/>
      <c r="G8" s="1164"/>
      <c r="H8" s="1157"/>
      <c r="I8" s="1155"/>
      <c r="J8" s="1154"/>
      <c r="K8" s="1155"/>
      <c r="L8" s="1155"/>
      <c r="M8" s="1159"/>
      <c r="N8" s="553">
        <v>15</v>
      </c>
      <c r="O8" s="554">
        <v>9</v>
      </c>
      <c r="P8" s="563">
        <v>9</v>
      </c>
      <c r="Q8" s="564">
        <v>15</v>
      </c>
      <c r="R8" s="565"/>
      <c r="S8" s="565"/>
      <c r="T8" s="565"/>
      <c r="U8" s="565"/>
      <c r="V8" s="565"/>
      <c r="W8" s="565"/>
      <c r="X8" s="565"/>
      <c r="Y8" s="555"/>
      <c r="Z8" s="555"/>
      <c r="AA8" s="565"/>
      <c r="AB8" s="565"/>
      <c r="AC8" s="565"/>
      <c r="AD8" s="565"/>
      <c r="AE8" s="565"/>
      <c r="AF8" s="565"/>
      <c r="AG8" s="565"/>
      <c r="AH8" s="565"/>
      <c r="AI8" s="565"/>
      <c r="AJ8" s="565"/>
      <c r="AK8" s="565"/>
      <c r="AL8" s="565"/>
      <c r="AM8" s="565"/>
      <c r="AN8" s="565"/>
      <c r="AO8" s="565"/>
      <c r="AP8" s="565"/>
      <c r="AQ8" s="565"/>
      <c r="AR8" s="565"/>
      <c r="AS8" s="565"/>
      <c r="AT8" s="565"/>
      <c r="AU8" s="556">
        <v>22</v>
      </c>
    </row>
    <row r="9" spans="1:47" s="6" customFormat="1" ht="15.75" thickBot="1">
      <c r="A9" s="545">
        <v>1</v>
      </c>
      <c r="B9" s="546">
        <v>2</v>
      </c>
      <c r="C9" s="547">
        <v>3</v>
      </c>
      <c r="D9" s="548">
        <v>4</v>
      </c>
      <c r="E9" s="548">
        <v>5</v>
      </c>
      <c r="F9" s="549">
        <v>6</v>
      </c>
      <c r="G9" s="550">
        <v>7</v>
      </c>
      <c r="H9" s="551">
        <v>8</v>
      </c>
      <c r="I9" s="548">
        <v>9</v>
      </c>
      <c r="J9" s="548">
        <v>10</v>
      </c>
      <c r="K9" s="548">
        <v>11</v>
      </c>
      <c r="L9" s="548">
        <v>12</v>
      </c>
      <c r="M9" s="552">
        <v>13</v>
      </c>
      <c r="N9" s="541">
        <v>14</v>
      </c>
      <c r="O9" s="542">
        <v>15</v>
      </c>
      <c r="P9" s="543">
        <v>16</v>
      </c>
      <c r="Q9" s="544">
        <v>17</v>
      </c>
      <c r="R9" s="540"/>
      <c r="S9" s="540"/>
      <c r="T9" s="540"/>
      <c r="U9" s="540"/>
      <c r="V9" s="540"/>
      <c r="W9" s="540"/>
      <c r="X9" s="540"/>
      <c r="Y9" s="561"/>
      <c r="Z9" s="561"/>
      <c r="AA9" s="540"/>
      <c r="AB9" s="540"/>
      <c r="AC9" s="540"/>
      <c r="AD9" s="540"/>
      <c r="AE9" s="540"/>
      <c r="AF9" s="540"/>
      <c r="AG9" s="540"/>
      <c r="AH9" s="540"/>
      <c r="AI9" s="540"/>
      <c r="AJ9" s="540"/>
      <c r="AK9" s="540"/>
      <c r="AL9" s="540"/>
      <c r="AM9" s="540"/>
      <c r="AN9" s="540"/>
      <c r="AO9" s="540"/>
      <c r="AP9" s="540"/>
      <c r="AQ9" s="540"/>
      <c r="AR9" s="540"/>
      <c r="AS9" s="540"/>
      <c r="AT9" s="540"/>
      <c r="AU9" s="562">
        <v>18</v>
      </c>
    </row>
    <row r="10" spans="1:47" s="6" customFormat="1" ht="16.5" customHeight="1" thickBot="1">
      <c r="A10" s="1432" t="s">
        <v>26</v>
      </c>
      <c r="B10" s="1433"/>
      <c r="C10" s="1433"/>
      <c r="D10" s="1433"/>
      <c r="E10" s="1433"/>
      <c r="F10" s="1433"/>
      <c r="G10" s="1433"/>
      <c r="H10" s="1433"/>
      <c r="I10" s="1433"/>
      <c r="J10" s="1433"/>
      <c r="K10" s="1433"/>
      <c r="L10" s="1433"/>
      <c r="M10" s="1433"/>
      <c r="N10" s="1433"/>
      <c r="O10" s="1433"/>
      <c r="P10" s="1433"/>
      <c r="Q10" s="1433"/>
      <c r="R10" s="1433"/>
      <c r="S10" s="1433"/>
      <c r="T10" s="1433"/>
      <c r="U10" s="1433"/>
      <c r="V10" s="1433"/>
      <c r="W10" s="1433"/>
      <c r="X10" s="1433"/>
      <c r="Y10" s="1433"/>
      <c r="Z10" s="1433"/>
      <c r="AA10" s="1433"/>
      <c r="AB10" s="1433"/>
      <c r="AC10" s="1433"/>
      <c r="AD10" s="1433"/>
      <c r="AE10" s="1433"/>
      <c r="AF10" s="1433"/>
      <c r="AG10" s="1433"/>
      <c r="AH10" s="1433"/>
      <c r="AI10" s="1433"/>
      <c r="AJ10" s="1433"/>
      <c r="AK10" s="1433"/>
      <c r="AL10" s="1433"/>
      <c r="AM10" s="1433"/>
      <c r="AN10" s="1433"/>
      <c r="AO10" s="1433"/>
      <c r="AP10" s="1433"/>
      <c r="AQ10" s="1433"/>
      <c r="AR10" s="1433"/>
      <c r="AS10" s="1433"/>
      <c r="AT10" s="1433"/>
      <c r="AU10" s="1434"/>
    </row>
    <row r="11" spans="1:47" s="6" customFormat="1" ht="16.5" customHeight="1" thickBot="1">
      <c r="A11" s="1454" t="s">
        <v>324</v>
      </c>
      <c r="B11" s="1455"/>
      <c r="C11" s="1455"/>
      <c r="D11" s="1455"/>
      <c r="E11" s="1455"/>
      <c r="F11" s="1455"/>
      <c r="G11" s="1455"/>
      <c r="H11" s="1455"/>
      <c r="I11" s="1455"/>
      <c r="J11" s="1455"/>
      <c r="K11" s="1455"/>
      <c r="L11" s="1455"/>
      <c r="M11" s="1455"/>
      <c r="N11" s="1450"/>
      <c r="O11" s="1450"/>
      <c r="P11" s="1450"/>
      <c r="Q11" s="1455"/>
      <c r="R11" s="1455"/>
      <c r="S11" s="1455"/>
      <c r="T11" s="1455"/>
      <c r="U11" s="1455"/>
      <c r="V11" s="1455"/>
      <c r="W11" s="1455"/>
      <c r="X11" s="1455"/>
      <c r="Y11" s="1455"/>
      <c r="Z11" s="1455"/>
      <c r="AA11" s="1455"/>
      <c r="AB11" s="1455"/>
      <c r="AC11" s="1455"/>
      <c r="AD11" s="1455"/>
      <c r="AE11" s="1455"/>
      <c r="AF11" s="1455"/>
      <c r="AG11" s="1455"/>
      <c r="AH11" s="1455"/>
      <c r="AI11" s="1455"/>
      <c r="AJ11" s="1455"/>
      <c r="AK11" s="1455"/>
      <c r="AL11" s="1455"/>
      <c r="AM11" s="1455"/>
      <c r="AN11" s="1455"/>
      <c r="AO11" s="1455"/>
      <c r="AP11" s="1455"/>
      <c r="AQ11" s="1455"/>
      <c r="AR11" s="1455"/>
      <c r="AS11" s="1455"/>
      <c r="AT11" s="1455"/>
      <c r="AU11" s="1456"/>
    </row>
    <row r="12" spans="1:47" s="6" customFormat="1" ht="36.75" customHeight="1">
      <c r="A12" s="757" t="s">
        <v>32</v>
      </c>
      <c r="B12" s="848" t="s">
        <v>58</v>
      </c>
      <c r="C12" s="760">
        <v>1</v>
      </c>
      <c r="D12" s="765"/>
      <c r="E12" s="765"/>
      <c r="F12" s="849"/>
      <c r="G12" s="850">
        <v>3</v>
      </c>
      <c r="H12" s="851">
        <f>G12*30</f>
        <v>90</v>
      </c>
      <c r="I12" s="852">
        <f>SUM(J12:L12)</f>
        <v>30</v>
      </c>
      <c r="J12" s="852">
        <v>20</v>
      </c>
      <c r="K12" s="852"/>
      <c r="L12" s="852">
        <v>10</v>
      </c>
      <c r="M12" s="853">
        <f>H12-I12</f>
        <v>60</v>
      </c>
      <c r="N12" s="854">
        <v>2</v>
      </c>
      <c r="O12" s="855"/>
      <c r="P12" s="855"/>
      <c r="Q12" s="856"/>
      <c r="R12" s="585"/>
      <c r="S12" s="588" t="s">
        <v>59</v>
      </c>
      <c r="T12" s="585"/>
      <c r="U12" s="585"/>
      <c r="V12" s="585"/>
      <c r="W12" s="585"/>
      <c r="X12" s="585"/>
      <c r="Y12" s="585"/>
      <c r="Z12" s="585"/>
      <c r="AA12" s="585"/>
      <c r="AB12" s="585"/>
      <c r="AC12" s="585"/>
      <c r="AD12" s="585"/>
      <c r="AE12" s="585"/>
      <c r="AF12" s="585"/>
      <c r="AG12" s="585"/>
      <c r="AH12" s="585"/>
      <c r="AI12" s="585"/>
      <c r="AJ12" s="585"/>
      <c r="AK12" s="585"/>
      <c r="AL12" s="585"/>
      <c r="AM12" s="585"/>
      <c r="AN12" s="585"/>
      <c r="AO12" s="585"/>
      <c r="AP12" s="585"/>
      <c r="AQ12" s="585"/>
      <c r="AR12" s="585"/>
      <c r="AS12" s="585"/>
      <c r="AT12" s="585"/>
      <c r="AU12" s="587"/>
    </row>
    <row r="13" spans="1:47" s="6" customFormat="1" ht="27" customHeight="1">
      <c r="A13" s="857" t="s">
        <v>326</v>
      </c>
      <c r="B13" s="858" t="s">
        <v>218</v>
      </c>
      <c r="C13" s="859"/>
      <c r="D13" s="717">
        <v>2</v>
      </c>
      <c r="E13" s="860"/>
      <c r="F13" s="861"/>
      <c r="G13" s="862">
        <v>3</v>
      </c>
      <c r="H13" s="863">
        <f>G13*30</f>
        <v>90</v>
      </c>
      <c r="I13" s="864">
        <f>SUM(J13:L13)</f>
        <v>36</v>
      </c>
      <c r="J13" s="865">
        <v>18</v>
      </c>
      <c r="K13" s="865"/>
      <c r="L13" s="865">
        <v>18</v>
      </c>
      <c r="M13" s="866">
        <f>H13-I13</f>
        <v>54</v>
      </c>
      <c r="N13" s="867"/>
      <c r="O13" s="868">
        <v>2</v>
      </c>
      <c r="P13" s="868">
        <v>2</v>
      </c>
      <c r="Q13" s="869"/>
      <c r="R13" s="583"/>
      <c r="S13" s="583" t="s">
        <v>38</v>
      </c>
      <c r="T13" s="583">
        <v>1</v>
      </c>
      <c r="U13" s="583">
        <v>1</v>
      </c>
      <c r="V13" s="583"/>
      <c r="W13" s="583"/>
      <c r="X13" s="583"/>
      <c r="Y13" s="583"/>
      <c r="Z13" s="583"/>
      <c r="AA13" s="583"/>
      <c r="AB13" s="583"/>
      <c r="AC13" s="583"/>
      <c r="AD13" s="583"/>
      <c r="AE13" s="583"/>
      <c r="AF13" s="583"/>
      <c r="AG13" s="583"/>
      <c r="AH13" s="583"/>
      <c r="AI13" s="583"/>
      <c r="AJ13" s="583"/>
      <c r="AK13" s="583"/>
      <c r="AL13" s="583"/>
      <c r="AM13" s="583"/>
      <c r="AN13" s="583"/>
      <c r="AO13" s="583"/>
      <c r="AP13" s="583"/>
      <c r="AQ13" s="583"/>
      <c r="AR13" s="583"/>
      <c r="AS13" s="583"/>
      <c r="AT13" s="583"/>
      <c r="AU13" s="584"/>
    </row>
    <row r="14" spans="1:47" s="6" customFormat="1" ht="30.75" customHeight="1">
      <c r="A14" s="594" t="s">
        <v>332</v>
      </c>
      <c r="B14" s="870" t="s">
        <v>33</v>
      </c>
      <c r="C14" s="775"/>
      <c r="D14" s="871"/>
      <c r="E14" s="871"/>
      <c r="F14" s="872"/>
      <c r="G14" s="873">
        <f aca="true" t="shared" si="0" ref="G14:M14">SUM(G15:G16)</f>
        <v>3.5</v>
      </c>
      <c r="H14" s="874">
        <f t="shared" si="0"/>
        <v>105</v>
      </c>
      <c r="I14" s="875">
        <f t="shared" si="0"/>
        <v>66</v>
      </c>
      <c r="J14" s="875">
        <f t="shared" si="0"/>
        <v>0</v>
      </c>
      <c r="K14" s="875">
        <f t="shared" si="0"/>
        <v>0</v>
      </c>
      <c r="L14" s="875">
        <f t="shared" si="0"/>
        <v>66</v>
      </c>
      <c r="M14" s="876">
        <f t="shared" si="0"/>
        <v>39</v>
      </c>
      <c r="N14" s="877"/>
      <c r="O14" s="878"/>
      <c r="P14" s="878"/>
      <c r="Q14" s="592"/>
      <c r="R14" s="583"/>
      <c r="S14" s="583" t="s">
        <v>34</v>
      </c>
      <c r="T14" s="583"/>
      <c r="U14" s="583"/>
      <c r="V14" s="583"/>
      <c r="W14" s="583"/>
      <c r="X14" s="583"/>
      <c r="Y14" s="583"/>
      <c r="Z14" s="583"/>
      <c r="AA14" s="583"/>
      <c r="AB14" s="583"/>
      <c r="AC14" s="583"/>
      <c r="AD14" s="583"/>
      <c r="AE14" s="583"/>
      <c r="AF14" s="583"/>
      <c r="AG14" s="583"/>
      <c r="AH14" s="583"/>
      <c r="AI14" s="583"/>
      <c r="AJ14" s="583"/>
      <c r="AK14" s="583"/>
      <c r="AL14" s="583"/>
      <c r="AM14" s="583"/>
      <c r="AN14" s="583"/>
      <c r="AO14" s="583"/>
      <c r="AP14" s="583"/>
      <c r="AQ14" s="583"/>
      <c r="AR14" s="583"/>
      <c r="AS14" s="583"/>
      <c r="AT14" s="583"/>
      <c r="AU14" s="584"/>
    </row>
    <row r="15" spans="1:47" s="6" customFormat="1" ht="33" customHeight="1">
      <c r="A15" s="594" t="s">
        <v>333</v>
      </c>
      <c r="B15" s="795" t="s">
        <v>33</v>
      </c>
      <c r="C15" s="643"/>
      <c r="D15" s="631">
        <v>1</v>
      </c>
      <c r="E15" s="631"/>
      <c r="F15" s="633"/>
      <c r="G15" s="796">
        <v>1.5</v>
      </c>
      <c r="H15" s="797">
        <f>G15*30</f>
        <v>45</v>
      </c>
      <c r="I15" s="798">
        <f>J15+K15+L15</f>
        <v>30</v>
      </c>
      <c r="J15" s="799"/>
      <c r="K15" s="799"/>
      <c r="L15" s="799">
        <v>30</v>
      </c>
      <c r="M15" s="697">
        <f>H15-I15</f>
        <v>15</v>
      </c>
      <c r="N15" s="643">
        <v>2</v>
      </c>
      <c r="O15" s="644"/>
      <c r="P15" s="633"/>
      <c r="Q15" s="592"/>
      <c r="R15" s="583"/>
      <c r="S15" s="583" t="s">
        <v>36</v>
      </c>
      <c r="T15" s="583"/>
      <c r="U15" s="583"/>
      <c r="V15" s="583">
        <v>1</v>
      </c>
      <c r="W15" s="583"/>
      <c r="X15" s="583"/>
      <c r="Y15" s="583"/>
      <c r="Z15" s="583"/>
      <c r="AA15" s="583"/>
      <c r="AB15" s="583"/>
      <c r="AC15" s="583"/>
      <c r="AD15" s="583"/>
      <c r="AE15" s="583"/>
      <c r="AF15" s="583"/>
      <c r="AG15" s="583"/>
      <c r="AH15" s="583"/>
      <c r="AI15" s="583"/>
      <c r="AJ15" s="583"/>
      <c r="AK15" s="583"/>
      <c r="AL15" s="583"/>
      <c r="AM15" s="583"/>
      <c r="AN15" s="583"/>
      <c r="AO15" s="583"/>
      <c r="AP15" s="583"/>
      <c r="AQ15" s="583"/>
      <c r="AR15" s="583"/>
      <c r="AS15" s="583"/>
      <c r="AT15" s="583"/>
      <c r="AU15" s="584"/>
    </row>
    <row r="16" spans="1:47" s="6" customFormat="1" ht="32.25" customHeight="1" thickBot="1">
      <c r="A16" s="594" t="s">
        <v>334</v>
      </c>
      <c r="B16" s="800" t="s">
        <v>33</v>
      </c>
      <c r="C16" s="801">
        <v>2</v>
      </c>
      <c r="D16" s="802"/>
      <c r="E16" s="802"/>
      <c r="F16" s="803"/>
      <c r="G16" s="804">
        <v>2</v>
      </c>
      <c r="H16" s="805">
        <f>G16*30</f>
        <v>60</v>
      </c>
      <c r="I16" s="806">
        <f>J16+K16+L16</f>
        <v>36</v>
      </c>
      <c r="J16" s="807"/>
      <c r="K16" s="807"/>
      <c r="L16" s="807">
        <v>36</v>
      </c>
      <c r="M16" s="808">
        <f>H16-I16</f>
        <v>24</v>
      </c>
      <c r="N16" s="801"/>
      <c r="O16" s="809">
        <v>2</v>
      </c>
      <c r="P16" s="803">
        <v>2</v>
      </c>
      <c r="Q16" s="592"/>
      <c r="R16" s="583"/>
      <c r="S16" s="583" t="s">
        <v>38</v>
      </c>
      <c r="T16" s="583">
        <v>1</v>
      </c>
      <c r="U16" s="583"/>
      <c r="V16" s="583"/>
      <c r="W16" s="583"/>
      <c r="X16" s="583"/>
      <c r="Y16" s="583"/>
      <c r="Z16" s="583"/>
      <c r="AA16" s="583"/>
      <c r="AB16" s="583"/>
      <c r="AC16" s="583"/>
      <c r="AD16" s="583"/>
      <c r="AE16" s="583"/>
      <c r="AF16" s="583"/>
      <c r="AG16" s="583"/>
      <c r="AH16" s="583"/>
      <c r="AI16" s="583"/>
      <c r="AJ16" s="583"/>
      <c r="AK16" s="583"/>
      <c r="AL16" s="583"/>
      <c r="AM16" s="583"/>
      <c r="AN16" s="583"/>
      <c r="AO16" s="583"/>
      <c r="AP16" s="583"/>
      <c r="AQ16" s="583"/>
      <c r="AR16" s="583"/>
      <c r="AS16" s="583"/>
      <c r="AT16" s="583"/>
      <c r="AU16" s="584"/>
    </row>
    <row r="17" spans="1:47" s="6" customFormat="1" ht="21.75" customHeight="1" thickBot="1">
      <c r="A17" s="1415" t="s">
        <v>228</v>
      </c>
      <c r="B17" s="1416"/>
      <c r="C17" s="1442"/>
      <c r="D17" s="1443"/>
      <c r="E17" s="1443"/>
      <c r="F17" s="1444"/>
      <c r="G17" s="810">
        <f aca="true" t="shared" si="1" ref="G17:M17">G12+G13+G14</f>
        <v>9.5</v>
      </c>
      <c r="H17" s="811">
        <f t="shared" si="1"/>
        <v>285</v>
      </c>
      <c r="I17" s="811">
        <f t="shared" si="1"/>
        <v>132</v>
      </c>
      <c r="J17" s="811">
        <f t="shared" si="1"/>
        <v>38</v>
      </c>
      <c r="K17" s="811">
        <f t="shared" si="1"/>
        <v>0</v>
      </c>
      <c r="L17" s="811">
        <f t="shared" si="1"/>
        <v>94</v>
      </c>
      <c r="M17" s="812">
        <f t="shared" si="1"/>
        <v>153</v>
      </c>
      <c r="N17" s="813">
        <f>SUM(N12:N16)</f>
        <v>4</v>
      </c>
      <c r="O17" s="736">
        <f>SUM(O12:O16)</f>
        <v>4</v>
      </c>
      <c r="P17" s="814">
        <f>SUM(P12:P16)</f>
        <v>4</v>
      </c>
      <c r="Q17" s="735"/>
      <c r="R17" s="736">
        <f aca="true" t="shared" si="2" ref="R17:AT17">SUM(R12:R16)</f>
        <v>0</v>
      </c>
      <c r="S17" s="736">
        <f t="shared" si="2"/>
        <v>0</v>
      </c>
      <c r="T17" s="736">
        <f t="shared" si="2"/>
        <v>2</v>
      </c>
      <c r="U17" s="736">
        <f t="shared" si="2"/>
        <v>1</v>
      </c>
      <c r="V17" s="736">
        <f t="shared" si="2"/>
        <v>1</v>
      </c>
      <c r="W17" s="736">
        <f t="shared" si="2"/>
        <v>0</v>
      </c>
      <c r="X17" s="736">
        <f t="shared" si="2"/>
        <v>0</v>
      </c>
      <c r="Y17" s="736">
        <f t="shared" si="2"/>
        <v>0</v>
      </c>
      <c r="Z17" s="736">
        <f t="shared" si="2"/>
        <v>0</v>
      </c>
      <c r="AA17" s="736">
        <f t="shared" si="2"/>
        <v>0</v>
      </c>
      <c r="AB17" s="736">
        <f t="shared" si="2"/>
        <v>0</v>
      </c>
      <c r="AC17" s="736">
        <f t="shared" si="2"/>
        <v>0</v>
      </c>
      <c r="AD17" s="736">
        <f t="shared" si="2"/>
        <v>0</v>
      </c>
      <c r="AE17" s="736">
        <f t="shared" si="2"/>
        <v>0</v>
      </c>
      <c r="AF17" s="736">
        <f t="shared" si="2"/>
        <v>0</v>
      </c>
      <c r="AG17" s="736">
        <f t="shared" si="2"/>
        <v>0</v>
      </c>
      <c r="AH17" s="736">
        <f t="shared" si="2"/>
        <v>0</v>
      </c>
      <c r="AI17" s="736">
        <f t="shared" si="2"/>
        <v>0</v>
      </c>
      <c r="AJ17" s="736">
        <f t="shared" si="2"/>
        <v>0</v>
      </c>
      <c r="AK17" s="736">
        <f t="shared" si="2"/>
        <v>0</v>
      </c>
      <c r="AL17" s="736">
        <f t="shared" si="2"/>
        <v>0</v>
      </c>
      <c r="AM17" s="736">
        <f t="shared" si="2"/>
        <v>0</v>
      </c>
      <c r="AN17" s="736">
        <f t="shared" si="2"/>
        <v>0</v>
      </c>
      <c r="AO17" s="736">
        <f t="shared" si="2"/>
        <v>0</v>
      </c>
      <c r="AP17" s="736">
        <f t="shared" si="2"/>
        <v>0</v>
      </c>
      <c r="AQ17" s="736">
        <f t="shared" si="2"/>
        <v>0</v>
      </c>
      <c r="AR17" s="736">
        <f t="shared" si="2"/>
        <v>0</v>
      </c>
      <c r="AS17" s="736">
        <f t="shared" si="2"/>
        <v>0</v>
      </c>
      <c r="AT17" s="736">
        <f t="shared" si="2"/>
        <v>0</v>
      </c>
      <c r="AU17" s="814"/>
    </row>
    <row r="18" spans="1:47" s="6" customFormat="1" ht="21.75" customHeight="1" thickBot="1">
      <c r="A18" s="1464" t="s">
        <v>325</v>
      </c>
      <c r="B18" s="1465"/>
      <c r="C18" s="1465"/>
      <c r="D18" s="1465"/>
      <c r="E18" s="1465"/>
      <c r="F18" s="1465"/>
      <c r="G18" s="1465"/>
      <c r="H18" s="1476"/>
      <c r="I18" s="1476"/>
      <c r="J18" s="1476"/>
      <c r="K18" s="1476"/>
      <c r="L18" s="1476"/>
      <c r="M18" s="1476"/>
      <c r="N18" s="1476"/>
      <c r="O18" s="1476"/>
      <c r="P18" s="1476"/>
      <c r="Q18" s="1465"/>
      <c r="R18" s="1465"/>
      <c r="S18" s="1465"/>
      <c r="T18" s="1465"/>
      <c r="U18" s="1465"/>
      <c r="V18" s="1465"/>
      <c r="W18" s="1465"/>
      <c r="X18" s="1465"/>
      <c r="Y18" s="1465"/>
      <c r="Z18" s="1465"/>
      <c r="AA18" s="1465"/>
      <c r="AB18" s="1465"/>
      <c r="AC18" s="1465"/>
      <c r="AD18" s="1465"/>
      <c r="AE18" s="1465"/>
      <c r="AF18" s="1465"/>
      <c r="AG18" s="1465"/>
      <c r="AH18" s="1465"/>
      <c r="AI18" s="1465"/>
      <c r="AJ18" s="1465"/>
      <c r="AK18" s="1465"/>
      <c r="AL18" s="1465"/>
      <c r="AM18" s="1465"/>
      <c r="AN18" s="1465"/>
      <c r="AO18" s="1465"/>
      <c r="AP18" s="1465"/>
      <c r="AQ18" s="1465"/>
      <c r="AR18" s="1465"/>
      <c r="AS18" s="1465"/>
      <c r="AT18" s="1465"/>
      <c r="AU18" s="1466"/>
    </row>
    <row r="19" spans="1:48" s="6" customFormat="1" ht="36" customHeight="1">
      <c r="A19" s="757" t="s">
        <v>43</v>
      </c>
      <c r="B19" s="815" t="s">
        <v>238</v>
      </c>
      <c r="C19" s="715"/>
      <c r="D19" s="716">
        <v>1</v>
      </c>
      <c r="E19" s="716"/>
      <c r="F19" s="656"/>
      <c r="G19" s="816">
        <v>4</v>
      </c>
      <c r="H19" s="817">
        <f>G19*30</f>
        <v>120</v>
      </c>
      <c r="I19" s="818">
        <f>SUM(J19:L19)</f>
        <v>45</v>
      </c>
      <c r="J19" s="819">
        <v>30</v>
      </c>
      <c r="K19" s="819"/>
      <c r="L19" s="819">
        <v>15</v>
      </c>
      <c r="M19" s="820">
        <f>H19-I19</f>
        <v>75</v>
      </c>
      <c r="N19" s="821">
        <v>3</v>
      </c>
      <c r="O19" s="822"/>
      <c r="P19" s="823"/>
      <c r="Q19" s="760"/>
      <c r="R19" s="585"/>
      <c r="S19" s="588" t="s">
        <v>56</v>
      </c>
      <c r="T19" s="585"/>
      <c r="U19" s="585"/>
      <c r="V19" s="585"/>
      <c r="W19" s="585"/>
      <c r="X19" s="585"/>
      <c r="Y19" s="585"/>
      <c r="Z19" s="585"/>
      <c r="AA19" s="585"/>
      <c r="AB19" s="585"/>
      <c r="AC19" s="585"/>
      <c r="AD19" s="585"/>
      <c r="AE19" s="585"/>
      <c r="AF19" s="585"/>
      <c r="AG19" s="585"/>
      <c r="AH19" s="585"/>
      <c r="AI19" s="585"/>
      <c r="AJ19" s="585"/>
      <c r="AK19" s="585"/>
      <c r="AL19" s="585"/>
      <c r="AM19" s="585"/>
      <c r="AN19" s="585"/>
      <c r="AO19" s="585"/>
      <c r="AP19" s="585"/>
      <c r="AQ19" s="585"/>
      <c r="AR19" s="585"/>
      <c r="AS19" s="585"/>
      <c r="AT19" s="585"/>
      <c r="AU19" s="587"/>
      <c r="AV19" s="628">
        <f>I19/H19</f>
        <v>0.375</v>
      </c>
    </row>
    <row r="20" spans="1:48" s="6" customFormat="1" ht="30" customHeight="1" hidden="1">
      <c r="A20" s="824"/>
      <c r="B20" s="825"/>
      <c r="C20" s="592"/>
      <c r="D20" s="591"/>
      <c r="E20" s="591"/>
      <c r="F20" s="794"/>
      <c r="G20" s="759"/>
      <c r="H20" s="766"/>
      <c r="I20" s="826"/>
      <c r="J20" s="763"/>
      <c r="K20" s="595"/>
      <c r="L20" s="595"/>
      <c r="M20" s="771"/>
      <c r="N20" s="592"/>
      <c r="O20" s="591"/>
      <c r="P20" s="593"/>
      <c r="Q20" s="652"/>
      <c r="R20" s="583"/>
      <c r="S20" s="583"/>
      <c r="T20" s="583"/>
      <c r="U20" s="583"/>
      <c r="V20" s="583"/>
      <c r="W20" s="583"/>
      <c r="X20" s="583"/>
      <c r="Y20" s="583"/>
      <c r="Z20" s="583"/>
      <c r="AA20" s="583"/>
      <c r="AB20" s="583"/>
      <c r="AC20" s="583"/>
      <c r="AD20" s="583"/>
      <c r="AE20" s="583"/>
      <c r="AF20" s="583"/>
      <c r="AG20" s="583"/>
      <c r="AH20" s="583"/>
      <c r="AI20" s="583"/>
      <c r="AJ20" s="583"/>
      <c r="AK20" s="583"/>
      <c r="AL20" s="583"/>
      <c r="AM20" s="583"/>
      <c r="AN20" s="583"/>
      <c r="AO20" s="583"/>
      <c r="AP20" s="583"/>
      <c r="AQ20" s="583"/>
      <c r="AR20" s="583"/>
      <c r="AS20" s="583"/>
      <c r="AT20" s="583"/>
      <c r="AU20" s="584"/>
      <c r="AV20" s="628" t="e">
        <f aca="true" t="shared" si="3" ref="AV20:AV26">I20/H20</f>
        <v>#DIV/0!</v>
      </c>
    </row>
    <row r="21" spans="1:48" s="6" customFormat="1" ht="50.25" customHeight="1" hidden="1">
      <c r="A21" s="683"/>
      <c r="B21" s="825"/>
      <c r="C21" s="592"/>
      <c r="D21" s="772"/>
      <c r="E21" s="591"/>
      <c r="F21" s="794"/>
      <c r="G21" s="759"/>
      <c r="H21" s="766"/>
      <c r="I21" s="826"/>
      <c r="J21" s="763"/>
      <c r="K21" s="595"/>
      <c r="L21" s="595"/>
      <c r="M21" s="771"/>
      <c r="N21" s="592"/>
      <c r="O21" s="591"/>
      <c r="P21" s="593"/>
      <c r="Q21" s="652"/>
      <c r="S21" s="583"/>
      <c r="T21" s="583"/>
      <c r="U21" s="583"/>
      <c r="V21" s="583"/>
      <c r="Y21" s="583"/>
      <c r="Z21" s="583"/>
      <c r="AU21" s="584"/>
      <c r="AV21" s="628" t="e">
        <f t="shared" si="3"/>
        <v>#DIV/0!</v>
      </c>
    </row>
    <row r="22" spans="1:48" s="625" customFormat="1" ht="35.25" customHeight="1">
      <c r="A22" s="594" t="s">
        <v>45</v>
      </c>
      <c r="B22" s="791" t="s">
        <v>259</v>
      </c>
      <c r="C22" s="827"/>
      <c r="D22" s="772">
        <v>1</v>
      </c>
      <c r="E22" s="595"/>
      <c r="F22" s="828"/>
      <c r="G22" s="759">
        <v>3</v>
      </c>
      <c r="H22" s="766">
        <f aca="true" t="shared" si="4" ref="H22:H27">G22*30</f>
        <v>90</v>
      </c>
      <c r="I22" s="826">
        <f>SUM(J22:L22)</f>
        <v>30</v>
      </c>
      <c r="J22" s="595">
        <v>15</v>
      </c>
      <c r="K22" s="595"/>
      <c r="L22" s="595">
        <v>15</v>
      </c>
      <c r="M22" s="771">
        <f>H22-I22</f>
        <v>60</v>
      </c>
      <c r="N22" s="592">
        <v>2</v>
      </c>
      <c r="O22" s="591"/>
      <c r="P22" s="593"/>
      <c r="Q22" s="652"/>
      <c r="R22" s="6"/>
      <c r="S22" s="583"/>
      <c r="T22" s="583" t="s">
        <v>80</v>
      </c>
      <c r="U22" s="583" t="s">
        <v>81</v>
      </c>
      <c r="V22" s="583" t="s">
        <v>82</v>
      </c>
      <c r="W22" s="6"/>
      <c r="X22" s="6"/>
      <c r="Y22" s="583"/>
      <c r="Z22" s="583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584"/>
      <c r="AV22" s="628">
        <f t="shared" si="3"/>
        <v>0.3333333333333333</v>
      </c>
    </row>
    <row r="23" spans="1:48" s="625" customFormat="1" ht="36" customHeight="1">
      <c r="A23" s="683" t="s">
        <v>47</v>
      </c>
      <c r="B23" s="829" t="s">
        <v>220</v>
      </c>
      <c r="C23" s="830"/>
      <c r="D23" s="831">
        <v>2</v>
      </c>
      <c r="E23" s="832"/>
      <c r="F23" s="833"/>
      <c r="G23" s="1015">
        <v>3</v>
      </c>
      <c r="H23" s="1016">
        <f t="shared" si="4"/>
        <v>90</v>
      </c>
      <c r="I23" s="1017">
        <f>SUM(J23:L23)</f>
        <v>36</v>
      </c>
      <c r="J23" s="1018">
        <v>18</v>
      </c>
      <c r="K23" s="1019"/>
      <c r="L23" s="1018">
        <v>18</v>
      </c>
      <c r="M23" s="1020">
        <f>H23-I23</f>
        <v>54</v>
      </c>
      <c r="N23" s="1132"/>
      <c r="O23" s="834">
        <v>2</v>
      </c>
      <c r="P23" s="835">
        <v>2</v>
      </c>
      <c r="Q23" s="836"/>
      <c r="R23" s="586"/>
      <c r="S23" s="586"/>
      <c r="T23" s="586"/>
      <c r="U23" s="586"/>
      <c r="V23" s="586"/>
      <c r="W23" s="586"/>
      <c r="X23" s="586"/>
      <c r="Y23" s="586"/>
      <c r="Z23" s="586"/>
      <c r="AA23" s="586"/>
      <c r="AB23" s="586"/>
      <c r="AC23" s="586"/>
      <c r="AD23" s="586"/>
      <c r="AE23" s="586"/>
      <c r="AF23" s="586"/>
      <c r="AG23" s="586"/>
      <c r="AH23" s="586"/>
      <c r="AI23" s="586"/>
      <c r="AJ23" s="586"/>
      <c r="AK23" s="586"/>
      <c r="AL23" s="586"/>
      <c r="AM23" s="586"/>
      <c r="AN23" s="586"/>
      <c r="AO23" s="586"/>
      <c r="AP23" s="586"/>
      <c r="AQ23" s="586"/>
      <c r="AR23" s="586"/>
      <c r="AS23" s="586"/>
      <c r="AT23" s="586"/>
      <c r="AU23" s="589"/>
      <c r="AV23" s="628">
        <f t="shared" si="3"/>
        <v>0.4</v>
      </c>
    </row>
    <row r="24" spans="1:48" s="625" customFormat="1" ht="27" customHeight="1">
      <c r="A24" s="837" t="s">
        <v>329</v>
      </c>
      <c r="B24" s="779" t="s">
        <v>295</v>
      </c>
      <c r="C24" s="793">
        <v>1</v>
      </c>
      <c r="D24" s="717"/>
      <c r="E24" s="793"/>
      <c r="F24" s="794"/>
      <c r="G24" s="1022">
        <v>4.5</v>
      </c>
      <c r="H24" s="1016">
        <f t="shared" si="4"/>
        <v>135</v>
      </c>
      <c r="I24" s="1023">
        <f>J24+K24+L24</f>
        <v>45</v>
      </c>
      <c r="J24" s="1018">
        <v>30</v>
      </c>
      <c r="K24" s="1019"/>
      <c r="L24" s="1018">
        <v>15</v>
      </c>
      <c r="M24" s="1020">
        <f>H24-I24</f>
        <v>90</v>
      </c>
      <c r="N24" s="1132">
        <v>3</v>
      </c>
      <c r="O24" s="834"/>
      <c r="P24" s="835"/>
      <c r="Q24" s="838"/>
      <c r="R24" s="586"/>
      <c r="S24" s="586"/>
      <c r="T24" s="586"/>
      <c r="U24" s="586"/>
      <c r="V24" s="586"/>
      <c r="W24" s="586"/>
      <c r="X24" s="586"/>
      <c r="Y24" s="586"/>
      <c r="Z24" s="586"/>
      <c r="AA24" s="586"/>
      <c r="AB24" s="586"/>
      <c r="AC24" s="586"/>
      <c r="AD24" s="586"/>
      <c r="AE24" s="586"/>
      <c r="AF24" s="586"/>
      <c r="AG24" s="586"/>
      <c r="AH24" s="586"/>
      <c r="AI24" s="586"/>
      <c r="AJ24" s="586"/>
      <c r="AK24" s="586"/>
      <c r="AL24" s="586"/>
      <c r="AM24" s="586"/>
      <c r="AN24" s="586"/>
      <c r="AO24" s="586"/>
      <c r="AP24" s="586"/>
      <c r="AQ24" s="586"/>
      <c r="AR24" s="586"/>
      <c r="AS24" s="586"/>
      <c r="AT24" s="586"/>
      <c r="AU24" s="589"/>
      <c r="AV24" s="628">
        <f>I24/H24</f>
        <v>0.3333333333333333</v>
      </c>
    </row>
    <row r="25" spans="1:48" s="625" customFormat="1" ht="36" customHeight="1">
      <c r="A25" s="683" t="s">
        <v>330</v>
      </c>
      <c r="B25" s="791" t="s">
        <v>264</v>
      </c>
      <c r="C25" s="792">
        <v>2</v>
      </c>
      <c r="D25" s="717"/>
      <c r="E25" s="793"/>
      <c r="F25" s="794"/>
      <c r="G25" s="1015">
        <v>5</v>
      </c>
      <c r="H25" s="1016">
        <f t="shared" si="4"/>
        <v>150</v>
      </c>
      <c r="I25" s="1017">
        <f>SUM(J25:L25)</f>
        <v>54</v>
      </c>
      <c r="J25" s="1018">
        <v>36</v>
      </c>
      <c r="K25" s="1018">
        <v>18</v>
      </c>
      <c r="L25" s="1018"/>
      <c r="M25" s="1020">
        <f>H25-I25</f>
        <v>96</v>
      </c>
      <c r="N25" s="1132"/>
      <c r="O25" s="834">
        <v>3</v>
      </c>
      <c r="P25" s="835">
        <v>3</v>
      </c>
      <c r="Q25" s="836"/>
      <c r="R25" s="583"/>
      <c r="S25" s="583"/>
      <c r="T25" s="583"/>
      <c r="U25" s="583"/>
      <c r="V25" s="583"/>
      <c r="W25" s="583"/>
      <c r="X25" s="583"/>
      <c r="Y25" s="583"/>
      <c r="Z25" s="583"/>
      <c r="AA25" s="583"/>
      <c r="AB25" s="583"/>
      <c r="AC25" s="583"/>
      <c r="AD25" s="583"/>
      <c r="AE25" s="583"/>
      <c r="AF25" s="583"/>
      <c r="AG25" s="583"/>
      <c r="AH25" s="583"/>
      <c r="AI25" s="583"/>
      <c r="AJ25" s="583"/>
      <c r="AK25" s="583"/>
      <c r="AL25" s="583"/>
      <c r="AM25" s="583"/>
      <c r="AN25" s="583"/>
      <c r="AO25" s="583"/>
      <c r="AP25" s="583"/>
      <c r="AQ25" s="583"/>
      <c r="AR25" s="583"/>
      <c r="AS25" s="583"/>
      <c r="AT25" s="583"/>
      <c r="AU25" s="584"/>
      <c r="AV25" s="978">
        <f t="shared" si="3"/>
        <v>0.36</v>
      </c>
    </row>
    <row r="26" spans="1:48" s="625" customFormat="1" ht="36" customHeight="1" thickBot="1">
      <c r="A26" s="714" t="s">
        <v>331</v>
      </c>
      <c r="B26" s="839" t="s">
        <v>265</v>
      </c>
      <c r="C26" s="840">
        <v>1</v>
      </c>
      <c r="D26" s="841"/>
      <c r="E26" s="842"/>
      <c r="F26" s="843"/>
      <c r="G26" s="1024">
        <v>4.5</v>
      </c>
      <c r="H26" s="1025">
        <f t="shared" si="4"/>
        <v>135</v>
      </c>
      <c r="I26" s="1026">
        <f>SUM(J26:L26)</f>
        <v>45</v>
      </c>
      <c r="J26" s="1027">
        <v>30</v>
      </c>
      <c r="K26" s="1028"/>
      <c r="L26" s="1027">
        <v>15</v>
      </c>
      <c r="M26" s="1029">
        <f>H26-I26</f>
        <v>90</v>
      </c>
      <c r="N26" s="1133">
        <v>3</v>
      </c>
      <c r="O26" s="844"/>
      <c r="P26" s="845"/>
      <c r="Q26" s="846"/>
      <c r="R26" s="666"/>
      <c r="S26" s="666"/>
      <c r="T26" s="666"/>
      <c r="U26" s="666"/>
      <c r="V26" s="666"/>
      <c r="W26" s="666"/>
      <c r="X26" s="666"/>
      <c r="Y26" s="666"/>
      <c r="Z26" s="666"/>
      <c r="AA26" s="666"/>
      <c r="AB26" s="666"/>
      <c r="AC26" s="666"/>
      <c r="AD26" s="666"/>
      <c r="AE26" s="666"/>
      <c r="AF26" s="666"/>
      <c r="AG26" s="666"/>
      <c r="AH26" s="666"/>
      <c r="AI26" s="666"/>
      <c r="AJ26" s="666"/>
      <c r="AK26" s="666"/>
      <c r="AL26" s="666"/>
      <c r="AM26" s="666"/>
      <c r="AN26" s="666"/>
      <c r="AO26" s="666"/>
      <c r="AP26" s="666"/>
      <c r="AQ26" s="666"/>
      <c r="AR26" s="666"/>
      <c r="AS26" s="666"/>
      <c r="AT26" s="666"/>
      <c r="AU26" s="667"/>
      <c r="AV26" s="628">
        <f t="shared" si="3"/>
        <v>0.3333333333333333</v>
      </c>
    </row>
    <row r="27" spans="1:47" s="6" customFormat="1" ht="21.75" customHeight="1" thickBot="1">
      <c r="A27" s="1452" t="s">
        <v>241</v>
      </c>
      <c r="B27" s="1453"/>
      <c r="C27" s="1440"/>
      <c r="D27" s="1441"/>
      <c r="E27" s="1441"/>
      <c r="F27" s="1441"/>
      <c r="G27" s="879">
        <f>G19+G22+G23+G25+G26+G24</f>
        <v>24</v>
      </c>
      <c r="H27" s="880">
        <f t="shared" si="4"/>
        <v>720</v>
      </c>
      <c r="I27" s="881">
        <f>I19+I22+I23+I25+I26+I24</f>
        <v>255</v>
      </c>
      <c r="J27" s="881">
        <f>J19+J22+J23+J25+J26+J24</f>
        <v>159</v>
      </c>
      <c r="K27" s="881">
        <f>K19+K22+K23+K25+K26+K24</f>
        <v>18</v>
      </c>
      <c r="L27" s="881">
        <f>L19+L22+L23+L25+L26+L24</f>
        <v>78</v>
      </c>
      <c r="M27" s="881">
        <f>M19+M22+M23+M25+M26+M24</f>
        <v>465</v>
      </c>
      <c r="N27" s="882">
        <f>SUM(N19:N26)</f>
        <v>11</v>
      </c>
      <c r="O27" s="882">
        <f>SUM(O19:O26)</f>
        <v>5</v>
      </c>
      <c r="P27" s="883">
        <f>SUM(P19:P26)</f>
        <v>5</v>
      </c>
      <c r="Q27" s="879"/>
      <c r="R27" s="884">
        <f aca="true" t="shared" si="5" ref="R27:AT27">SUM(R3:R23)</f>
        <v>0</v>
      </c>
      <c r="S27" s="885">
        <f t="shared" si="5"/>
        <v>0</v>
      </c>
      <c r="T27" s="885">
        <f t="shared" si="5"/>
        <v>4</v>
      </c>
      <c r="U27" s="885">
        <f t="shared" si="5"/>
        <v>2</v>
      </c>
      <c r="V27" s="885">
        <f t="shared" si="5"/>
        <v>2</v>
      </c>
      <c r="W27" s="885">
        <f t="shared" si="5"/>
        <v>0</v>
      </c>
      <c r="X27" s="885">
        <f t="shared" si="5"/>
        <v>0</v>
      </c>
      <c r="Y27" s="885">
        <f t="shared" si="5"/>
        <v>0</v>
      </c>
      <c r="Z27" s="885">
        <f t="shared" si="5"/>
        <v>0</v>
      </c>
      <c r="AA27" s="885">
        <f t="shared" si="5"/>
        <v>0</v>
      </c>
      <c r="AB27" s="885">
        <f t="shared" si="5"/>
        <v>0</v>
      </c>
      <c r="AC27" s="885">
        <f t="shared" si="5"/>
        <v>0</v>
      </c>
      <c r="AD27" s="885">
        <f t="shared" si="5"/>
        <v>0</v>
      </c>
      <c r="AE27" s="885">
        <f t="shared" si="5"/>
        <v>0</v>
      </c>
      <c r="AF27" s="885">
        <f t="shared" si="5"/>
        <v>0</v>
      </c>
      <c r="AG27" s="885">
        <f t="shared" si="5"/>
        <v>0</v>
      </c>
      <c r="AH27" s="885">
        <f t="shared" si="5"/>
        <v>0</v>
      </c>
      <c r="AI27" s="885">
        <f t="shared" si="5"/>
        <v>0</v>
      </c>
      <c r="AJ27" s="885">
        <f t="shared" si="5"/>
        <v>0</v>
      </c>
      <c r="AK27" s="885">
        <f t="shared" si="5"/>
        <v>0</v>
      </c>
      <c r="AL27" s="885">
        <f t="shared" si="5"/>
        <v>0</v>
      </c>
      <c r="AM27" s="885">
        <f t="shared" si="5"/>
        <v>0</v>
      </c>
      <c r="AN27" s="885">
        <f t="shared" si="5"/>
        <v>0</v>
      </c>
      <c r="AO27" s="885">
        <f t="shared" si="5"/>
        <v>0</v>
      </c>
      <c r="AP27" s="885">
        <f t="shared" si="5"/>
        <v>0</v>
      </c>
      <c r="AQ27" s="885">
        <f t="shared" si="5"/>
        <v>0</v>
      </c>
      <c r="AR27" s="885">
        <f t="shared" si="5"/>
        <v>0</v>
      </c>
      <c r="AS27" s="885">
        <f t="shared" si="5"/>
        <v>0</v>
      </c>
      <c r="AT27" s="885">
        <f t="shared" si="5"/>
        <v>0</v>
      </c>
      <c r="AU27" s="886"/>
    </row>
    <row r="28" spans="1:47" s="6" customFormat="1" ht="18" customHeight="1" thickBot="1">
      <c r="A28" s="1445" t="s">
        <v>256</v>
      </c>
      <c r="B28" s="1446"/>
      <c r="C28" s="1446"/>
      <c r="D28" s="1446"/>
      <c r="E28" s="1446"/>
      <c r="F28" s="1446"/>
      <c r="G28" s="1446"/>
      <c r="H28" s="1446"/>
      <c r="I28" s="1446"/>
      <c r="J28" s="1446"/>
      <c r="K28" s="1446"/>
      <c r="L28" s="1446"/>
      <c r="M28" s="1446"/>
      <c r="N28" s="1447"/>
      <c r="O28" s="1447"/>
      <c r="P28" s="1447"/>
      <c r="Q28" s="1448"/>
      <c r="R28" s="1448"/>
      <c r="S28" s="1448"/>
      <c r="T28" s="1448"/>
      <c r="U28" s="1448"/>
      <c r="V28" s="1448"/>
      <c r="W28" s="1448"/>
      <c r="X28" s="1448"/>
      <c r="Y28" s="1448"/>
      <c r="Z28" s="1448"/>
      <c r="AA28" s="1448"/>
      <c r="AB28" s="1448"/>
      <c r="AC28" s="1448"/>
      <c r="AD28" s="1448"/>
      <c r="AE28" s="1448"/>
      <c r="AF28" s="1448"/>
      <c r="AG28" s="1448"/>
      <c r="AH28" s="1448"/>
      <c r="AI28" s="1448"/>
      <c r="AJ28" s="1448"/>
      <c r="AK28" s="1448"/>
      <c r="AL28" s="1448"/>
      <c r="AM28" s="1448"/>
      <c r="AN28" s="1448"/>
      <c r="AO28" s="1448"/>
      <c r="AP28" s="1448"/>
      <c r="AQ28" s="1448"/>
      <c r="AR28" s="1448"/>
      <c r="AS28" s="1448"/>
      <c r="AT28" s="1448"/>
      <c r="AU28" s="1449"/>
    </row>
    <row r="29" spans="1:47" s="625" customFormat="1" ht="18" customHeight="1" thickBot="1">
      <c r="A29" s="727" t="s">
        <v>229</v>
      </c>
      <c r="B29" s="887" t="s">
        <v>132</v>
      </c>
      <c r="C29" s="888"/>
      <c r="D29" s="841">
        <v>3</v>
      </c>
      <c r="E29" s="841"/>
      <c r="F29" s="664"/>
      <c r="G29" s="889">
        <v>6</v>
      </c>
      <c r="H29" s="890">
        <f>G29*30</f>
        <v>180</v>
      </c>
      <c r="I29" s="891"/>
      <c r="J29" s="891"/>
      <c r="K29" s="891"/>
      <c r="L29" s="891"/>
      <c r="M29" s="892">
        <f>H29-I29</f>
        <v>180</v>
      </c>
      <c r="N29" s="775"/>
      <c r="O29" s="847"/>
      <c r="P29" s="893"/>
      <c r="Q29" s="894"/>
      <c r="R29" s="895"/>
      <c r="S29" s="895"/>
      <c r="T29" s="895"/>
      <c r="U29" s="895"/>
      <c r="V29" s="895"/>
      <c r="W29" s="895"/>
      <c r="X29" s="895"/>
      <c r="Y29" s="895"/>
      <c r="Z29" s="895"/>
      <c r="AA29" s="895"/>
      <c r="AB29" s="895"/>
      <c r="AC29" s="895"/>
      <c r="AD29" s="895"/>
      <c r="AE29" s="895"/>
      <c r="AF29" s="895"/>
      <c r="AG29" s="895"/>
      <c r="AH29" s="895"/>
      <c r="AI29" s="895"/>
      <c r="AJ29" s="895"/>
      <c r="AK29" s="895"/>
      <c r="AL29" s="895"/>
      <c r="AM29" s="895"/>
      <c r="AN29" s="895"/>
      <c r="AO29" s="895"/>
      <c r="AP29" s="895"/>
      <c r="AQ29" s="895"/>
      <c r="AR29" s="895"/>
      <c r="AS29" s="895"/>
      <c r="AT29" s="895"/>
      <c r="AU29" s="896"/>
    </row>
    <row r="30" spans="1:47" s="625" customFormat="1" ht="21.75" customHeight="1" thickBot="1">
      <c r="A30" s="1415" t="s">
        <v>230</v>
      </c>
      <c r="B30" s="1416"/>
      <c r="C30" s="1437"/>
      <c r="D30" s="1438"/>
      <c r="E30" s="1438"/>
      <c r="F30" s="1439"/>
      <c r="G30" s="897">
        <f aca="true" t="shared" si="6" ref="G30:M30">SUM(G29:G29)</f>
        <v>6</v>
      </c>
      <c r="H30" s="890">
        <f t="shared" si="6"/>
        <v>180</v>
      </c>
      <c r="I30" s="890">
        <f t="shared" si="6"/>
        <v>0</v>
      </c>
      <c r="J30" s="890">
        <f t="shared" si="6"/>
        <v>0</v>
      </c>
      <c r="K30" s="890">
        <f t="shared" si="6"/>
        <v>0</v>
      </c>
      <c r="L30" s="890">
        <f t="shared" si="6"/>
        <v>0</v>
      </c>
      <c r="M30" s="890">
        <f t="shared" si="6"/>
        <v>180</v>
      </c>
      <c r="N30" s="813">
        <f aca="true" t="shared" si="7" ref="N30:AT30">SUM(N29:N29)</f>
        <v>0</v>
      </c>
      <c r="O30" s="736">
        <f t="shared" si="7"/>
        <v>0</v>
      </c>
      <c r="P30" s="814">
        <f t="shared" si="7"/>
        <v>0</v>
      </c>
      <c r="Q30" s="879"/>
      <c r="R30" s="735">
        <f t="shared" si="7"/>
        <v>0</v>
      </c>
      <c r="S30" s="736">
        <f t="shared" si="7"/>
        <v>0</v>
      </c>
      <c r="T30" s="736">
        <f t="shared" si="7"/>
        <v>0</v>
      </c>
      <c r="U30" s="736">
        <f t="shared" si="7"/>
        <v>0</v>
      </c>
      <c r="V30" s="736">
        <f t="shared" si="7"/>
        <v>0</v>
      </c>
      <c r="W30" s="736">
        <f t="shared" si="7"/>
        <v>0</v>
      </c>
      <c r="X30" s="736">
        <f t="shared" si="7"/>
        <v>0</v>
      </c>
      <c r="Y30" s="736">
        <f t="shared" si="7"/>
        <v>0</v>
      </c>
      <c r="Z30" s="736">
        <f t="shared" si="7"/>
        <v>0</v>
      </c>
      <c r="AA30" s="736">
        <f t="shared" si="7"/>
        <v>0</v>
      </c>
      <c r="AB30" s="736">
        <f t="shared" si="7"/>
        <v>0</v>
      </c>
      <c r="AC30" s="736">
        <f t="shared" si="7"/>
        <v>0</v>
      </c>
      <c r="AD30" s="736">
        <f t="shared" si="7"/>
        <v>0</v>
      </c>
      <c r="AE30" s="736">
        <f t="shared" si="7"/>
        <v>0</v>
      </c>
      <c r="AF30" s="736">
        <f t="shared" si="7"/>
        <v>0</v>
      </c>
      <c r="AG30" s="736">
        <f t="shared" si="7"/>
        <v>0</v>
      </c>
      <c r="AH30" s="736">
        <f t="shared" si="7"/>
        <v>0</v>
      </c>
      <c r="AI30" s="736">
        <f t="shared" si="7"/>
        <v>0</v>
      </c>
      <c r="AJ30" s="736">
        <f t="shared" si="7"/>
        <v>0</v>
      </c>
      <c r="AK30" s="736">
        <f t="shared" si="7"/>
        <v>0</v>
      </c>
      <c r="AL30" s="736">
        <f t="shared" si="7"/>
        <v>0</v>
      </c>
      <c r="AM30" s="736">
        <f t="shared" si="7"/>
        <v>0</v>
      </c>
      <c r="AN30" s="736">
        <f t="shared" si="7"/>
        <v>0</v>
      </c>
      <c r="AO30" s="736">
        <f t="shared" si="7"/>
        <v>0</v>
      </c>
      <c r="AP30" s="736">
        <f t="shared" si="7"/>
        <v>0</v>
      </c>
      <c r="AQ30" s="736">
        <f t="shared" si="7"/>
        <v>0</v>
      </c>
      <c r="AR30" s="736">
        <f t="shared" si="7"/>
        <v>0</v>
      </c>
      <c r="AS30" s="736">
        <f t="shared" si="7"/>
        <v>0</v>
      </c>
      <c r="AT30" s="736">
        <f t="shared" si="7"/>
        <v>0</v>
      </c>
      <c r="AU30" s="814"/>
    </row>
    <row r="31" spans="1:47" s="625" customFormat="1" ht="21.75" customHeight="1" thickBot="1">
      <c r="A31" s="1445" t="s">
        <v>246</v>
      </c>
      <c r="B31" s="1446"/>
      <c r="C31" s="1446"/>
      <c r="D31" s="1446"/>
      <c r="E31" s="1446"/>
      <c r="F31" s="1446"/>
      <c r="G31" s="1446"/>
      <c r="H31" s="1446"/>
      <c r="I31" s="1446"/>
      <c r="J31" s="1446"/>
      <c r="K31" s="1446"/>
      <c r="L31" s="1446"/>
      <c r="M31" s="1446"/>
      <c r="N31" s="1446"/>
      <c r="O31" s="1446"/>
      <c r="P31" s="1446"/>
      <c r="Q31" s="1446"/>
      <c r="R31" s="1446"/>
      <c r="S31" s="1446"/>
      <c r="T31" s="1446"/>
      <c r="U31" s="1446"/>
      <c r="V31" s="1446"/>
      <c r="W31" s="1446"/>
      <c r="X31" s="1446"/>
      <c r="Y31" s="1446"/>
      <c r="Z31" s="1446"/>
      <c r="AA31" s="1446"/>
      <c r="AB31" s="1446"/>
      <c r="AC31" s="1446"/>
      <c r="AD31" s="1446"/>
      <c r="AE31" s="1446"/>
      <c r="AF31" s="1446"/>
      <c r="AG31" s="1446"/>
      <c r="AH31" s="1446"/>
      <c r="AI31" s="1446"/>
      <c r="AJ31" s="1446"/>
      <c r="AK31" s="1446"/>
      <c r="AL31" s="1446"/>
      <c r="AM31" s="1446"/>
      <c r="AN31" s="1446"/>
      <c r="AO31" s="1446"/>
      <c r="AP31" s="1446"/>
      <c r="AQ31" s="1446"/>
      <c r="AR31" s="1446"/>
      <c r="AS31" s="1446"/>
      <c r="AT31" s="1446"/>
      <c r="AU31" s="1459"/>
    </row>
    <row r="32" spans="1:47" s="625" customFormat="1" ht="16.5" customHeight="1" thickBot="1">
      <c r="A32" s="898" t="s">
        <v>138</v>
      </c>
      <c r="B32" s="899" t="s">
        <v>239</v>
      </c>
      <c r="C32" s="900"/>
      <c r="D32" s="901"/>
      <c r="E32" s="901"/>
      <c r="F32" s="902"/>
      <c r="G32" s="903">
        <v>24</v>
      </c>
      <c r="H32" s="904">
        <f>G32*30</f>
        <v>720</v>
      </c>
      <c r="I32" s="905"/>
      <c r="J32" s="905"/>
      <c r="K32" s="905"/>
      <c r="L32" s="905"/>
      <c r="M32" s="906">
        <f>H32-I32</f>
        <v>720</v>
      </c>
      <c r="N32" s="907"/>
      <c r="O32" s="908"/>
      <c r="P32" s="909"/>
      <c r="Q32" s="910"/>
      <c r="R32" s="911"/>
      <c r="S32" s="911"/>
      <c r="T32" s="911"/>
      <c r="U32" s="911"/>
      <c r="V32" s="911"/>
      <c r="W32" s="911"/>
      <c r="X32" s="911"/>
      <c r="Y32" s="911"/>
      <c r="Z32" s="911"/>
      <c r="AA32" s="911"/>
      <c r="AB32" s="911"/>
      <c r="AC32" s="911"/>
      <c r="AD32" s="911"/>
      <c r="AE32" s="911"/>
      <c r="AF32" s="911"/>
      <c r="AG32" s="911"/>
      <c r="AH32" s="911"/>
      <c r="AI32" s="911"/>
      <c r="AJ32" s="911"/>
      <c r="AK32" s="911"/>
      <c r="AL32" s="911"/>
      <c r="AM32" s="911"/>
      <c r="AN32" s="911"/>
      <c r="AO32" s="911"/>
      <c r="AP32" s="911"/>
      <c r="AQ32" s="911"/>
      <c r="AR32" s="911"/>
      <c r="AS32" s="911"/>
      <c r="AT32" s="911"/>
      <c r="AU32" s="912"/>
    </row>
    <row r="33" spans="1:47" s="625" customFormat="1" ht="16.5" customHeight="1" thickBot="1">
      <c r="A33" s="1415" t="s">
        <v>231</v>
      </c>
      <c r="B33" s="1416"/>
      <c r="C33" s="1437"/>
      <c r="D33" s="1438"/>
      <c r="E33" s="1438"/>
      <c r="F33" s="1439"/>
      <c r="G33" s="897">
        <f aca="true" t="shared" si="8" ref="G33:AT33">SUM(G32:G32)</f>
        <v>24</v>
      </c>
      <c r="H33" s="913">
        <f t="shared" si="8"/>
        <v>720</v>
      </c>
      <c r="I33" s="913">
        <f t="shared" si="8"/>
        <v>0</v>
      </c>
      <c r="J33" s="913">
        <f t="shared" si="8"/>
        <v>0</v>
      </c>
      <c r="K33" s="913">
        <f t="shared" si="8"/>
        <v>0</v>
      </c>
      <c r="L33" s="913">
        <f t="shared" si="8"/>
        <v>0</v>
      </c>
      <c r="M33" s="913">
        <f t="shared" si="8"/>
        <v>720</v>
      </c>
      <c r="N33" s="914">
        <f t="shared" si="8"/>
        <v>0</v>
      </c>
      <c r="O33" s="915">
        <f t="shared" si="8"/>
        <v>0</v>
      </c>
      <c r="P33" s="916">
        <f t="shared" si="8"/>
        <v>0</v>
      </c>
      <c r="Q33" s="879"/>
      <c r="R33" s="917">
        <f t="shared" si="8"/>
        <v>0</v>
      </c>
      <c r="S33" s="918">
        <f t="shared" si="8"/>
        <v>0</v>
      </c>
      <c r="T33" s="918">
        <f t="shared" si="8"/>
        <v>0</v>
      </c>
      <c r="U33" s="918">
        <f t="shared" si="8"/>
        <v>0</v>
      </c>
      <c r="V33" s="918">
        <f t="shared" si="8"/>
        <v>0</v>
      </c>
      <c r="W33" s="918">
        <f t="shared" si="8"/>
        <v>0</v>
      </c>
      <c r="X33" s="918">
        <f t="shared" si="8"/>
        <v>0</v>
      </c>
      <c r="Y33" s="918">
        <f t="shared" si="8"/>
        <v>0</v>
      </c>
      <c r="Z33" s="918">
        <f t="shared" si="8"/>
        <v>0</v>
      </c>
      <c r="AA33" s="918">
        <f t="shared" si="8"/>
        <v>0</v>
      </c>
      <c r="AB33" s="918">
        <f t="shared" si="8"/>
        <v>0</v>
      </c>
      <c r="AC33" s="918">
        <f t="shared" si="8"/>
        <v>0</v>
      </c>
      <c r="AD33" s="918">
        <f t="shared" si="8"/>
        <v>0</v>
      </c>
      <c r="AE33" s="918">
        <f t="shared" si="8"/>
        <v>0</v>
      </c>
      <c r="AF33" s="918">
        <f t="shared" si="8"/>
        <v>0</v>
      </c>
      <c r="AG33" s="918">
        <f t="shared" si="8"/>
        <v>0</v>
      </c>
      <c r="AH33" s="918">
        <f t="shared" si="8"/>
        <v>0</v>
      </c>
      <c r="AI33" s="918">
        <f t="shared" si="8"/>
        <v>0</v>
      </c>
      <c r="AJ33" s="918">
        <f t="shared" si="8"/>
        <v>0</v>
      </c>
      <c r="AK33" s="918">
        <f t="shared" si="8"/>
        <v>0</v>
      </c>
      <c r="AL33" s="918">
        <f t="shared" si="8"/>
        <v>0</v>
      </c>
      <c r="AM33" s="918">
        <f t="shared" si="8"/>
        <v>0</v>
      </c>
      <c r="AN33" s="918">
        <f t="shared" si="8"/>
        <v>0</v>
      </c>
      <c r="AO33" s="918">
        <f t="shared" si="8"/>
        <v>0</v>
      </c>
      <c r="AP33" s="918">
        <f t="shared" si="8"/>
        <v>0</v>
      </c>
      <c r="AQ33" s="918">
        <f t="shared" si="8"/>
        <v>0</v>
      </c>
      <c r="AR33" s="918">
        <f t="shared" si="8"/>
        <v>0</v>
      </c>
      <c r="AS33" s="918">
        <f t="shared" si="8"/>
        <v>0</v>
      </c>
      <c r="AT33" s="918">
        <f t="shared" si="8"/>
        <v>0</v>
      </c>
      <c r="AU33" s="919"/>
    </row>
    <row r="34" spans="1:47" s="625" customFormat="1" ht="26.25" customHeight="1" thickBot="1">
      <c r="A34" s="1415" t="s">
        <v>232</v>
      </c>
      <c r="B34" s="1416"/>
      <c r="C34" s="1437"/>
      <c r="D34" s="1438"/>
      <c r="E34" s="1438"/>
      <c r="F34" s="1439"/>
      <c r="G34" s="897">
        <f>G17+G27+G30+G33</f>
        <v>63.5</v>
      </c>
      <c r="H34" s="913">
        <f aca="true" t="shared" si="9" ref="H34:P34">H17+H30+H33+H27</f>
        <v>1905</v>
      </c>
      <c r="I34" s="913">
        <f t="shared" si="9"/>
        <v>387</v>
      </c>
      <c r="J34" s="913">
        <f t="shared" si="9"/>
        <v>197</v>
      </c>
      <c r="K34" s="913">
        <f t="shared" si="9"/>
        <v>18</v>
      </c>
      <c r="L34" s="913">
        <f t="shared" si="9"/>
        <v>172</v>
      </c>
      <c r="M34" s="913">
        <f t="shared" si="9"/>
        <v>1518</v>
      </c>
      <c r="N34" s="813">
        <f t="shared" si="9"/>
        <v>15</v>
      </c>
      <c r="O34" s="813">
        <f t="shared" si="9"/>
        <v>9</v>
      </c>
      <c r="P34" s="879">
        <f t="shared" si="9"/>
        <v>9</v>
      </c>
      <c r="Q34" s="735"/>
      <c r="R34" s="920">
        <f aca="true" t="shared" si="10" ref="R34:AT34">SUM(R11:R33)</f>
        <v>0</v>
      </c>
      <c r="S34" s="920">
        <f t="shared" si="10"/>
        <v>0</v>
      </c>
      <c r="T34" s="920">
        <f t="shared" si="10"/>
        <v>8</v>
      </c>
      <c r="U34" s="920">
        <f t="shared" si="10"/>
        <v>4</v>
      </c>
      <c r="V34" s="920">
        <f t="shared" si="10"/>
        <v>4</v>
      </c>
      <c r="W34" s="920">
        <f t="shared" si="10"/>
        <v>0</v>
      </c>
      <c r="X34" s="920">
        <f t="shared" si="10"/>
        <v>0</v>
      </c>
      <c r="Y34" s="920">
        <f t="shared" si="10"/>
        <v>0</v>
      </c>
      <c r="Z34" s="920">
        <f t="shared" si="10"/>
        <v>0</v>
      </c>
      <c r="AA34" s="920">
        <f t="shared" si="10"/>
        <v>0</v>
      </c>
      <c r="AB34" s="920">
        <f t="shared" si="10"/>
        <v>0</v>
      </c>
      <c r="AC34" s="920">
        <f t="shared" si="10"/>
        <v>0</v>
      </c>
      <c r="AD34" s="920">
        <f t="shared" si="10"/>
        <v>0</v>
      </c>
      <c r="AE34" s="920">
        <f t="shared" si="10"/>
        <v>0</v>
      </c>
      <c r="AF34" s="920">
        <f t="shared" si="10"/>
        <v>0</v>
      </c>
      <c r="AG34" s="920">
        <f t="shared" si="10"/>
        <v>0</v>
      </c>
      <c r="AH34" s="920">
        <f t="shared" si="10"/>
        <v>0</v>
      </c>
      <c r="AI34" s="920">
        <f t="shared" si="10"/>
        <v>0</v>
      </c>
      <c r="AJ34" s="920">
        <f t="shared" si="10"/>
        <v>0</v>
      </c>
      <c r="AK34" s="920">
        <f t="shared" si="10"/>
        <v>0</v>
      </c>
      <c r="AL34" s="920">
        <f t="shared" si="10"/>
        <v>0</v>
      </c>
      <c r="AM34" s="920">
        <f t="shared" si="10"/>
        <v>0</v>
      </c>
      <c r="AN34" s="920">
        <f t="shared" si="10"/>
        <v>0</v>
      </c>
      <c r="AO34" s="920">
        <f t="shared" si="10"/>
        <v>0</v>
      </c>
      <c r="AP34" s="920">
        <f t="shared" si="10"/>
        <v>0</v>
      </c>
      <c r="AQ34" s="920">
        <f t="shared" si="10"/>
        <v>0</v>
      </c>
      <c r="AR34" s="920">
        <f t="shared" si="10"/>
        <v>0</v>
      </c>
      <c r="AS34" s="920">
        <f t="shared" si="10"/>
        <v>0</v>
      </c>
      <c r="AT34" s="920">
        <f t="shared" si="10"/>
        <v>0</v>
      </c>
      <c r="AU34" s="921"/>
    </row>
    <row r="35" spans="1:47" s="6" customFormat="1" ht="20.25" customHeight="1" thickBot="1">
      <c r="A35" s="1432" t="s">
        <v>73</v>
      </c>
      <c r="B35" s="1433"/>
      <c r="C35" s="1433"/>
      <c r="D35" s="1433"/>
      <c r="E35" s="1433"/>
      <c r="F35" s="1433"/>
      <c r="G35" s="1433"/>
      <c r="H35" s="1433"/>
      <c r="I35" s="1433"/>
      <c r="J35" s="1433"/>
      <c r="K35" s="1433"/>
      <c r="L35" s="1433"/>
      <c r="M35" s="1433"/>
      <c r="N35" s="1457"/>
      <c r="O35" s="1457"/>
      <c r="P35" s="1457"/>
      <c r="Q35" s="1457"/>
      <c r="R35" s="1457"/>
      <c r="S35" s="1457"/>
      <c r="T35" s="1457"/>
      <c r="U35" s="1457"/>
      <c r="V35" s="1457"/>
      <c r="W35" s="1457"/>
      <c r="X35" s="1457"/>
      <c r="Y35" s="1457"/>
      <c r="Z35" s="1457"/>
      <c r="AA35" s="1457"/>
      <c r="AB35" s="1457"/>
      <c r="AC35" s="1457"/>
      <c r="AD35" s="1457"/>
      <c r="AE35" s="1457"/>
      <c r="AF35" s="1457"/>
      <c r="AG35" s="1457"/>
      <c r="AH35" s="1457"/>
      <c r="AI35" s="1457"/>
      <c r="AJ35" s="1457"/>
      <c r="AK35" s="1457"/>
      <c r="AL35" s="1457"/>
      <c r="AM35" s="1457"/>
      <c r="AN35" s="1457"/>
      <c r="AO35" s="1457"/>
      <c r="AP35" s="1457"/>
      <c r="AQ35" s="1457"/>
      <c r="AR35" s="1457"/>
      <c r="AS35" s="1457"/>
      <c r="AT35" s="1457"/>
      <c r="AU35" s="1458"/>
    </row>
    <row r="36" spans="1:47" s="6" customFormat="1" ht="20.25" customHeight="1" thickBot="1">
      <c r="A36" s="1432" t="s">
        <v>335</v>
      </c>
      <c r="B36" s="1450"/>
      <c r="C36" s="1450"/>
      <c r="D36" s="1450"/>
      <c r="E36" s="1450"/>
      <c r="F36" s="1450"/>
      <c r="G36" s="1450"/>
      <c r="H36" s="1450"/>
      <c r="I36" s="1450"/>
      <c r="J36" s="1450"/>
      <c r="K36" s="1450"/>
      <c r="L36" s="1450"/>
      <c r="M36" s="1450"/>
      <c r="N36" s="1450"/>
      <c r="O36" s="1450"/>
      <c r="P36" s="1450"/>
      <c r="Q36" s="1450"/>
      <c r="R36" s="1450"/>
      <c r="S36" s="1450"/>
      <c r="T36" s="1450"/>
      <c r="U36" s="1450"/>
      <c r="V36" s="1450"/>
      <c r="W36" s="1450"/>
      <c r="X36" s="1450"/>
      <c r="Y36" s="1450"/>
      <c r="Z36" s="1450"/>
      <c r="AA36" s="1450"/>
      <c r="AB36" s="1450"/>
      <c r="AC36" s="1450"/>
      <c r="AD36" s="1450"/>
      <c r="AE36" s="1450"/>
      <c r="AF36" s="1450"/>
      <c r="AG36" s="1450"/>
      <c r="AH36" s="1450"/>
      <c r="AI36" s="1450"/>
      <c r="AJ36" s="1450"/>
      <c r="AK36" s="1450"/>
      <c r="AL36" s="1450"/>
      <c r="AM36" s="1450"/>
      <c r="AN36" s="1450"/>
      <c r="AO36" s="1450"/>
      <c r="AP36" s="1450"/>
      <c r="AQ36" s="1450"/>
      <c r="AR36" s="1450"/>
      <c r="AS36" s="1450"/>
      <c r="AT36" s="1450"/>
      <c r="AU36" s="1451"/>
    </row>
    <row r="37" spans="1:47" s="6" customFormat="1" ht="21.75" customHeight="1" thickBot="1">
      <c r="A37" s="1461" t="s">
        <v>257</v>
      </c>
      <c r="B37" s="1462"/>
      <c r="C37" s="1462"/>
      <c r="D37" s="1462"/>
      <c r="E37" s="1462"/>
      <c r="F37" s="1462"/>
      <c r="G37" s="1462"/>
      <c r="H37" s="1462"/>
      <c r="I37" s="1462"/>
      <c r="J37" s="1462"/>
      <c r="K37" s="1462"/>
      <c r="L37" s="1462"/>
      <c r="M37" s="1462"/>
      <c r="N37" s="1462"/>
      <c r="O37" s="1462"/>
      <c r="P37" s="1462"/>
      <c r="Q37" s="1462"/>
      <c r="R37" s="1462"/>
      <c r="S37" s="1462"/>
      <c r="T37" s="1462"/>
      <c r="U37" s="1462"/>
      <c r="V37" s="1462"/>
      <c r="W37" s="1462"/>
      <c r="X37" s="1462"/>
      <c r="Y37" s="1462"/>
      <c r="Z37" s="1462"/>
      <c r="AA37" s="1462"/>
      <c r="AB37" s="1462"/>
      <c r="AC37" s="1462"/>
      <c r="AD37" s="1462"/>
      <c r="AE37" s="1462"/>
      <c r="AF37" s="1462"/>
      <c r="AG37" s="1462"/>
      <c r="AH37" s="1462"/>
      <c r="AI37" s="1462"/>
      <c r="AJ37" s="1462"/>
      <c r="AK37" s="1462"/>
      <c r="AL37" s="1462"/>
      <c r="AM37" s="1462"/>
      <c r="AN37" s="1462"/>
      <c r="AO37" s="1462"/>
      <c r="AP37" s="1462"/>
      <c r="AQ37" s="1462"/>
      <c r="AR37" s="1462"/>
      <c r="AS37" s="1462"/>
      <c r="AT37" s="1462"/>
      <c r="AU37" s="1463"/>
    </row>
    <row r="38" spans="1:48" s="625" customFormat="1" ht="48" customHeight="1">
      <c r="A38" s="1115" t="s">
        <v>280</v>
      </c>
      <c r="B38" s="751" t="s">
        <v>260</v>
      </c>
      <c r="C38" s="924"/>
      <c r="D38" s="925">
        <v>2</v>
      </c>
      <c r="E38" s="926"/>
      <c r="F38" s="927"/>
      <c r="G38" s="928">
        <v>4</v>
      </c>
      <c r="H38" s="929">
        <f>G38*30</f>
        <v>120</v>
      </c>
      <c r="I38" s="930">
        <f>J38+K38+L38</f>
        <v>36</v>
      </c>
      <c r="J38" s="864">
        <v>27</v>
      </c>
      <c r="K38" s="931">
        <v>9</v>
      </c>
      <c r="L38" s="932"/>
      <c r="M38" s="933">
        <f>H38-I38</f>
        <v>84</v>
      </c>
      <c r="N38" s="934"/>
      <c r="O38" s="935">
        <v>2</v>
      </c>
      <c r="P38" s="936">
        <v>2</v>
      </c>
      <c r="Q38" s="934"/>
      <c r="R38" s="629"/>
      <c r="S38" s="629"/>
      <c r="T38" s="629"/>
      <c r="U38" s="629"/>
      <c r="V38" s="629"/>
      <c r="W38" s="629"/>
      <c r="X38" s="629"/>
      <c r="Y38" s="629"/>
      <c r="Z38" s="629"/>
      <c r="AA38" s="629"/>
      <c r="AB38" s="629"/>
      <c r="AC38" s="629"/>
      <c r="AD38" s="629"/>
      <c r="AE38" s="629"/>
      <c r="AF38" s="629"/>
      <c r="AG38" s="629"/>
      <c r="AH38" s="629"/>
      <c r="AI38" s="629"/>
      <c r="AJ38" s="629"/>
      <c r="AK38" s="629"/>
      <c r="AL38" s="629"/>
      <c r="AM38" s="629"/>
      <c r="AN38" s="629"/>
      <c r="AO38" s="629"/>
      <c r="AP38" s="629"/>
      <c r="AQ38" s="629"/>
      <c r="AR38" s="629"/>
      <c r="AS38" s="629"/>
      <c r="AT38" s="629"/>
      <c r="AU38" s="630"/>
      <c r="AV38" s="627">
        <f>K38/J38</f>
        <v>0.3333333333333333</v>
      </c>
    </row>
    <row r="39" spans="1:48" s="625" customFormat="1" ht="23.25" customHeight="1">
      <c r="A39" s="1116" t="s">
        <v>281</v>
      </c>
      <c r="B39" s="1112" t="s">
        <v>261</v>
      </c>
      <c r="C39" s="939"/>
      <c r="D39" s="631">
        <v>2</v>
      </c>
      <c r="E39" s="595"/>
      <c r="F39" s="940"/>
      <c r="G39" s="941">
        <v>4</v>
      </c>
      <c r="H39" s="766">
        <f>G39*30</f>
        <v>120</v>
      </c>
      <c r="I39" s="942">
        <f>J39+K39+L39</f>
        <v>36</v>
      </c>
      <c r="J39" s="763">
        <v>36</v>
      </c>
      <c r="K39" s="595"/>
      <c r="L39" s="595"/>
      <c r="M39" s="943">
        <f>H39-I39</f>
        <v>84</v>
      </c>
      <c r="N39" s="944"/>
      <c r="O39" s="632">
        <v>2</v>
      </c>
      <c r="P39" s="633">
        <v>2</v>
      </c>
      <c r="Q39" s="945"/>
      <c r="R39" s="6"/>
      <c r="S39" s="634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35"/>
      <c r="AV39" s="628">
        <v>0.34285714285714286</v>
      </c>
    </row>
    <row r="40" spans="1:47" s="626" customFormat="1" ht="24.75" customHeight="1" hidden="1">
      <c r="A40" s="1116" t="s">
        <v>336</v>
      </c>
      <c r="B40" s="1113"/>
      <c r="C40" s="631"/>
      <c r="D40" s="631"/>
      <c r="E40" s="631"/>
      <c r="F40" s="631"/>
      <c r="G40" s="637"/>
      <c r="H40" s="766">
        <f>G40*30</f>
        <v>0</v>
      </c>
      <c r="I40" s="639"/>
      <c r="J40" s="640"/>
      <c r="K40" s="640"/>
      <c r="L40" s="640"/>
      <c r="M40" s="641"/>
      <c r="N40" s="642"/>
      <c r="O40" s="632"/>
      <c r="P40" s="633"/>
      <c r="Q40" s="643"/>
      <c r="R40" s="644"/>
      <c r="S40" s="633"/>
      <c r="T40" s="645"/>
      <c r="U40" s="645"/>
      <c r="V40" s="645"/>
      <c r="W40" s="645"/>
      <c r="X40" s="645"/>
      <c r="Y40" s="645"/>
      <c r="Z40" s="645"/>
      <c r="AA40" s="645"/>
      <c r="AB40" s="645"/>
      <c r="AC40" s="645"/>
      <c r="AD40" s="645"/>
      <c r="AE40" s="645"/>
      <c r="AF40" s="645"/>
      <c r="AG40" s="645"/>
      <c r="AH40" s="645"/>
      <c r="AI40" s="645"/>
      <c r="AJ40" s="645"/>
      <c r="AK40" s="645"/>
      <c r="AL40" s="645"/>
      <c r="AM40" s="645"/>
      <c r="AN40" s="645"/>
      <c r="AO40" s="645"/>
      <c r="AP40" s="645"/>
      <c r="AQ40" s="645"/>
      <c r="AR40" s="645"/>
      <c r="AS40" s="645"/>
      <c r="AT40" s="645"/>
      <c r="AU40" s="646"/>
    </row>
    <row r="41" spans="1:47" s="625" customFormat="1" ht="25.5" customHeight="1" thickBot="1">
      <c r="A41" s="1117" t="s">
        <v>336</v>
      </c>
      <c r="B41" s="1114" t="s">
        <v>258</v>
      </c>
      <c r="C41" s="948"/>
      <c r="D41" s="949">
        <v>2</v>
      </c>
      <c r="E41" s="949"/>
      <c r="F41" s="950"/>
      <c r="G41" s="951">
        <v>4</v>
      </c>
      <c r="H41" s="952">
        <f>G41*30</f>
        <v>120</v>
      </c>
      <c r="I41" s="953"/>
      <c r="J41" s="954"/>
      <c r="K41" s="954"/>
      <c r="L41" s="954"/>
      <c r="M41" s="955"/>
      <c r="N41" s="956"/>
      <c r="O41" s="647"/>
      <c r="P41" s="648"/>
      <c r="Q41" s="957"/>
      <c r="R41" s="649"/>
      <c r="S41" s="649"/>
      <c r="T41" s="649"/>
      <c r="U41" s="649"/>
      <c r="V41" s="649"/>
      <c r="W41" s="649"/>
      <c r="X41" s="649"/>
      <c r="Y41" s="650"/>
      <c r="Z41" s="650"/>
      <c r="AA41" s="649"/>
      <c r="AB41" s="649"/>
      <c r="AC41" s="649"/>
      <c r="AD41" s="649"/>
      <c r="AE41" s="649"/>
      <c r="AF41" s="649"/>
      <c r="AG41" s="649"/>
      <c r="AH41" s="649"/>
      <c r="AI41" s="649"/>
      <c r="AJ41" s="649"/>
      <c r="AK41" s="649"/>
      <c r="AL41" s="649"/>
      <c r="AM41" s="649"/>
      <c r="AN41" s="649"/>
      <c r="AO41" s="649"/>
      <c r="AP41" s="649"/>
      <c r="AQ41" s="649"/>
      <c r="AR41" s="649"/>
      <c r="AS41" s="649"/>
      <c r="AT41" s="649"/>
      <c r="AU41" s="651"/>
    </row>
    <row r="42" spans="1:47" s="625" customFormat="1" ht="19.5" customHeight="1" thickBot="1">
      <c r="A42" s="1473" t="s">
        <v>234</v>
      </c>
      <c r="B42" s="1474"/>
      <c r="C42" s="1467"/>
      <c r="D42" s="1468"/>
      <c r="E42" s="1468"/>
      <c r="F42" s="1469"/>
      <c r="G42" s="879">
        <v>4</v>
      </c>
      <c r="H42" s="958">
        <f>G42*30</f>
        <v>120</v>
      </c>
      <c r="I42" s="959">
        <f>I38+I39+I41</f>
        <v>72</v>
      </c>
      <c r="J42" s="959">
        <f>J38+J39+J41</f>
        <v>63</v>
      </c>
      <c r="K42" s="959">
        <f>K38+K39+K41</f>
        <v>9</v>
      </c>
      <c r="L42" s="959">
        <f>L38+L39+L41</f>
        <v>0</v>
      </c>
      <c r="M42" s="959">
        <f>M38+M39+M41</f>
        <v>168</v>
      </c>
      <c r="N42" s="813"/>
      <c r="O42" s="736">
        <v>2</v>
      </c>
      <c r="P42" s="814">
        <v>2</v>
      </c>
      <c r="Q42" s="735"/>
      <c r="R42" s="736">
        <f aca="true" t="shared" si="11" ref="R42:AT42">R40</f>
        <v>0</v>
      </c>
      <c r="S42" s="736">
        <f t="shared" si="11"/>
        <v>0</v>
      </c>
      <c r="T42" s="736">
        <f t="shared" si="11"/>
        <v>0</v>
      </c>
      <c r="U42" s="736">
        <f t="shared" si="11"/>
        <v>0</v>
      </c>
      <c r="V42" s="736">
        <f t="shared" si="11"/>
        <v>0</v>
      </c>
      <c r="W42" s="736">
        <f t="shared" si="11"/>
        <v>0</v>
      </c>
      <c r="X42" s="736">
        <f t="shared" si="11"/>
        <v>0</v>
      </c>
      <c r="Y42" s="736">
        <f t="shared" si="11"/>
        <v>0</v>
      </c>
      <c r="Z42" s="736">
        <f t="shared" si="11"/>
        <v>0</v>
      </c>
      <c r="AA42" s="736">
        <f t="shared" si="11"/>
        <v>0</v>
      </c>
      <c r="AB42" s="736">
        <f t="shared" si="11"/>
        <v>0</v>
      </c>
      <c r="AC42" s="736">
        <f t="shared" si="11"/>
        <v>0</v>
      </c>
      <c r="AD42" s="736">
        <f t="shared" si="11"/>
        <v>0</v>
      </c>
      <c r="AE42" s="736">
        <f t="shared" si="11"/>
        <v>0</v>
      </c>
      <c r="AF42" s="736">
        <f t="shared" si="11"/>
        <v>0</v>
      </c>
      <c r="AG42" s="736">
        <f t="shared" si="11"/>
        <v>0</v>
      </c>
      <c r="AH42" s="736">
        <f t="shared" si="11"/>
        <v>0</v>
      </c>
      <c r="AI42" s="736">
        <f t="shared" si="11"/>
        <v>0</v>
      </c>
      <c r="AJ42" s="736">
        <f t="shared" si="11"/>
        <v>0</v>
      </c>
      <c r="AK42" s="736">
        <f t="shared" si="11"/>
        <v>0</v>
      </c>
      <c r="AL42" s="736">
        <f t="shared" si="11"/>
        <v>0</v>
      </c>
      <c r="AM42" s="736">
        <f t="shared" si="11"/>
        <v>0</v>
      </c>
      <c r="AN42" s="736">
        <f t="shared" si="11"/>
        <v>0</v>
      </c>
      <c r="AO42" s="736">
        <f t="shared" si="11"/>
        <v>0</v>
      </c>
      <c r="AP42" s="736">
        <f t="shared" si="11"/>
        <v>0</v>
      </c>
      <c r="AQ42" s="736">
        <f t="shared" si="11"/>
        <v>0</v>
      </c>
      <c r="AR42" s="736">
        <f t="shared" si="11"/>
        <v>0</v>
      </c>
      <c r="AS42" s="736">
        <f t="shared" si="11"/>
        <v>0</v>
      </c>
      <c r="AT42" s="736">
        <f t="shared" si="11"/>
        <v>0</v>
      </c>
      <c r="AU42" s="814"/>
    </row>
    <row r="43" spans="1:47" s="625" customFormat="1" ht="19.5" customHeight="1">
      <c r="A43" s="857"/>
      <c r="B43" s="668" t="s">
        <v>53</v>
      </c>
      <c r="C43" s="652"/>
      <c r="D43" s="717"/>
      <c r="E43" s="653"/>
      <c r="F43" s="654"/>
      <c r="G43" s="655"/>
      <c r="H43" s="960"/>
      <c r="I43" s="961"/>
      <c r="J43" s="591"/>
      <c r="K43" s="591"/>
      <c r="L43" s="591"/>
      <c r="M43" s="593"/>
      <c r="N43" s="962" t="s">
        <v>55</v>
      </c>
      <c r="O43" s="656" t="s">
        <v>55</v>
      </c>
      <c r="P43" s="657" t="s">
        <v>55</v>
      </c>
      <c r="Q43" s="658"/>
      <c r="R43" s="585"/>
      <c r="S43" s="585"/>
      <c r="T43" s="585"/>
      <c r="U43" s="585"/>
      <c r="V43" s="585"/>
      <c r="W43" s="585"/>
      <c r="X43" s="585"/>
      <c r="Y43" s="585"/>
      <c r="Z43" s="585"/>
      <c r="AA43" s="585"/>
      <c r="AB43" s="585"/>
      <c r="AC43" s="585"/>
      <c r="AD43" s="585"/>
      <c r="AE43" s="585"/>
      <c r="AF43" s="585"/>
      <c r="AG43" s="585"/>
      <c r="AH43" s="585"/>
      <c r="AI43" s="585"/>
      <c r="AJ43" s="585"/>
      <c r="AK43" s="585"/>
      <c r="AL43" s="585"/>
      <c r="AM43" s="585"/>
      <c r="AN43" s="585"/>
      <c r="AO43" s="585"/>
      <c r="AP43" s="585"/>
      <c r="AQ43" s="585"/>
      <c r="AR43" s="585"/>
      <c r="AS43" s="585"/>
      <c r="AT43" s="585"/>
      <c r="AU43" s="587"/>
    </row>
    <row r="44" spans="1:47" s="625" customFormat="1" ht="33" customHeight="1" thickBot="1">
      <c r="A44" s="963"/>
      <c r="B44" s="669" t="s">
        <v>57</v>
      </c>
      <c r="C44" s="659"/>
      <c r="D44" s="660"/>
      <c r="E44" s="660"/>
      <c r="F44" s="661"/>
      <c r="G44" s="662"/>
      <c r="H44" s="659"/>
      <c r="I44" s="778"/>
      <c r="J44" s="770"/>
      <c r="K44" s="770"/>
      <c r="L44" s="770"/>
      <c r="M44" s="964"/>
      <c r="N44" s="769"/>
      <c r="O44" s="663"/>
      <c r="P44" s="664"/>
      <c r="Q44" s="665"/>
      <c r="R44" s="666"/>
      <c r="S44" s="666"/>
      <c r="T44" s="666"/>
      <c r="U44" s="666"/>
      <c r="V44" s="666"/>
      <c r="W44" s="666"/>
      <c r="X44" s="666"/>
      <c r="Y44" s="666"/>
      <c r="Z44" s="666"/>
      <c r="AA44" s="666"/>
      <c r="AB44" s="666"/>
      <c r="AC44" s="666"/>
      <c r="AD44" s="666"/>
      <c r="AE44" s="666"/>
      <c r="AF44" s="666"/>
      <c r="AG44" s="666"/>
      <c r="AH44" s="666"/>
      <c r="AI44" s="666"/>
      <c r="AJ44" s="666"/>
      <c r="AK44" s="666"/>
      <c r="AL44" s="666"/>
      <c r="AM44" s="666"/>
      <c r="AN44" s="666"/>
      <c r="AO44" s="666"/>
      <c r="AP44" s="666"/>
      <c r="AQ44" s="666"/>
      <c r="AR44" s="666"/>
      <c r="AS44" s="666"/>
      <c r="AT44" s="666"/>
      <c r="AU44" s="667"/>
    </row>
    <row r="45" spans="1:48" s="6" customFormat="1" ht="22.5" customHeight="1" thickBot="1">
      <c r="A45" s="1464" t="s">
        <v>337</v>
      </c>
      <c r="B45" s="1465"/>
      <c r="C45" s="1465"/>
      <c r="D45" s="1465"/>
      <c r="E45" s="1465"/>
      <c r="F45" s="1465"/>
      <c r="G45" s="1465"/>
      <c r="H45" s="1465"/>
      <c r="I45" s="1465"/>
      <c r="J45" s="1465"/>
      <c r="K45" s="1465"/>
      <c r="L45" s="1465"/>
      <c r="M45" s="1465"/>
      <c r="N45" s="1465"/>
      <c r="O45" s="1465"/>
      <c r="P45" s="1465"/>
      <c r="Q45" s="1465"/>
      <c r="R45" s="1465"/>
      <c r="S45" s="1465"/>
      <c r="T45" s="1465"/>
      <c r="U45" s="1465"/>
      <c r="V45" s="1465"/>
      <c r="W45" s="1465"/>
      <c r="X45" s="1465"/>
      <c r="Y45" s="1465"/>
      <c r="Z45" s="1465"/>
      <c r="AA45" s="1465"/>
      <c r="AB45" s="1465"/>
      <c r="AC45" s="1465"/>
      <c r="AD45" s="1465"/>
      <c r="AE45" s="1465"/>
      <c r="AF45" s="1465"/>
      <c r="AG45" s="1465"/>
      <c r="AH45" s="1465"/>
      <c r="AI45" s="1465"/>
      <c r="AJ45" s="1465"/>
      <c r="AK45" s="1465"/>
      <c r="AL45" s="1465"/>
      <c r="AM45" s="1465"/>
      <c r="AN45" s="1465"/>
      <c r="AO45" s="1465"/>
      <c r="AP45" s="1465"/>
      <c r="AQ45" s="1465"/>
      <c r="AR45" s="1465"/>
      <c r="AS45" s="1465"/>
      <c r="AT45" s="1465"/>
      <c r="AU45" s="1466"/>
      <c r="AV45" s="682"/>
    </row>
    <row r="46" spans="1:48" s="6" customFormat="1" ht="18" customHeight="1" thickBot="1">
      <c r="A46" s="1470" t="s">
        <v>321</v>
      </c>
      <c r="B46" s="1471"/>
      <c r="C46" s="1471"/>
      <c r="D46" s="1471"/>
      <c r="E46" s="1471"/>
      <c r="F46" s="1471"/>
      <c r="G46" s="1471"/>
      <c r="H46" s="1471"/>
      <c r="I46" s="1471"/>
      <c r="J46" s="1471"/>
      <c r="K46" s="1471"/>
      <c r="L46" s="1471"/>
      <c r="M46" s="1471"/>
      <c r="N46" s="1462"/>
      <c r="O46" s="1462"/>
      <c r="P46" s="1462"/>
      <c r="Q46" s="1471"/>
      <c r="R46" s="1471"/>
      <c r="S46" s="1471"/>
      <c r="T46" s="1471"/>
      <c r="U46" s="1471"/>
      <c r="V46" s="1471"/>
      <c r="W46" s="1471"/>
      <c r="X46" s="1471"/>
      <c r="Y46" s="1471"/>
      <c r="Z46" s="1471"/>
      <c r="AA46" s="1471"/>
      <c r="AB46" s="1471"/>
      <c r="AC46" s="1471"/>
      <c r="AD46" s="1471"/>
      <c r="AE46" s="1471"/>
      <c r="AF46" s="1471"/>
      <c r="AG46" s="1471"/>
      <c r="AH46" s="1471"/>
      <c r="AI46" s="1471"/>
      <c r="AJ46" s="1471"/>
      <c r="AK46" s="1471"/>
      <c r="AL46" s="1471"/>
      <c r="AM46" s="1471"/>
      <c r="AN46" s="1471"/>
      <c r="AO46" s="1471"/>
      <c r="AP46" s="1471"/>
      <c r="AQ46" s="1471"/>
      <c r="AR46" s="1471"/>
      <c r="AS46" s="1471"/>
      <c r="AT46" s="1471"/>
      <c r="AU46" s="1472"/>
      <c r="AV46" s="682"/>
    </row>
    <row r="47" spans="1:48" s="6" customFormat="1" ht="37.5" customHeight="1">
      <c r="A47" s="757" t="s">
        <v>282</v>
      </c>
      <c r="B47" s="751" t="s">
        <v>266</v>
      </c>
      <c r="C47" s="781"/>
      <c r="D47" s="782"/>
      <c r="E47" s="782"/>
      <c r="F47" s="783"/>
      <c r="G47" s="670">
        <f>G48+G49</f>
        <v>4</v>
      </c>
      <c r="H47" s="671">
        <f>H48+H49</f>
        <v>120</v>
      </c>
      <c r="I47" s="672">
        <f>I48+I49</f>
        <v>48</v>
      </c>
      <c r="J47" s="672">
        <f>J48+J49</f>
        <v>24</v>
      </c>
      <c r="K47" s="672">
        <f>K48+K49</f>
        <v>24</v>
      </c>
      <c r="L47" s="672"/>
      <c r="M47" s="1118">
        <f>M48+M49</f>
        <v>72</v>
      </c>
      <c r="N47" s="1123"/>
      <c r="O47" s="675"/>
      <c r="P47" s="1124"/>
      <c r="Q47" s="1122"/>
      <c r="R47" s="678"/>
      <c r="S47" s="679"/>
      <c r="T47" s="680"/>
      <c r="U47" s="680"/>
      <c r="V47" s="680"/>
      <c r="W47" s="680"/>
      <c r="X47" s="680"/>
      <c r="Y47" s="680"/>
      <c r="Z47" s="680"/>
      <c r="AA47" s="680"/>
      <c r="AB47" s="680"/>
      <c r="AC47" s="680"/>
      <c r="AD47" s="680"/>
      <c r="AE47" s="680"/>
      <c r="AF47" s="680"/>
      <c r="AG47" s="680"/>
      <c r="AH47" s="680"/>
      <c r="AI47" s="680"/>
      <c r="AJ47" s="680"/>
      <c r="AK47" s="680"/>
      <c r="AL47" s="680"/>
      <c r="AM47" s="680"/>
      <c r="AN47" s="680"/>
      <c r="AO47" s="680"/>
      <c r="AP47" s="680"/>
      <c r="AQ47" s="680"/>
      <c r="AR47" s="680"/>
      <c r="AS47" s="680"/>
      <c r="AT47" s="680"/>
      <c r="AU47" s="681"/>
      <c r="AV47" s="682"/>
    </row>
    <row r="48" spans="1:52" s="696" customFormat="1" ht="33" customHeight="1">
      <c r="A48" s="683" t="s">
        <v>338</v>
      </c>
      <c r="B48" s="752" t="s">
        <v>322</v>
      </c>
      <c r="C48" s="790"/>
      <c r="D48" s="684"/>
      <c r="E48" s="684"/>
      <c r="F48" s="685"/>
      <c r="G48" s="686">
        <v>2.5</v>
      </c>
      <c r="H48" s="687">
        <f aca="true" t="shared" si="12" ref="H48:H54">G48*30</f>
        <v>75</v>
      </c>
      <c r="I48" s="688">
        <f>K48+J48</f>
        <v>30</v>
      </c>
      <c r="J48" s="688">
        <v>15</v>
      </c>
      <c r="K48" s="688">
        <v>15</v>
      </c>
      <c r="L48" s="688"/>
      <c r="M48" s="709">
        <f>H48-I48</f>
        <v>45</v>
      </c>
      <c r="N48" s="1125">
        <v>2</v>
      </c>
      <c r="O48" s="690"/>
      <c r="P48" s="702"/>
      <c r="Q48" s="707"/>
      <c r="R48" s="688"/>
      <c r="S48" s="692"/>
      <c r="T48" s="693"/>
      <c r="U48" s="693"/>
      <c r="V48" s="693"/>
      <c r="W48" s="693"/>
      <c r="X48" s="693"/>
      <c r="Y48" s="693"/>
      <c r="Z48" s="693"/>
      <c r="AA48" s="693"/>
      <c r="AB48" s="693"/>
      <c r="AC48" s="693"/>
      <c r="AD48" s="693"/>
      <c r="AE48" s="693"/>
      <c r="AF48" s="693"/>
      <c r="AG48" s="693"/>
      <c r="AH48" s="693"/>
      <c r="AI48" s="693"/>
      <c r="AJ48" s="693"/>
      <c r="AK48" s="693"/>
      <c r="AL48" s="693"/>
      <c r="AM48" s="693"/>
      <c r="AN48" s="693"/>
      <c r="AO48" s="693"/>
      <c r="AP48" s="693"/>
      <c r="AQ48" s="693"/>
      <c r="AR48" s="693"/>
      <c r="AS48" s="693"/>
      <c r="AT48" s="693"/>
      <c r="AU48" s="694"/>
      <c r="AV48" s="695">
        <f aca="true" t="shared" si="13" ref="AV48:AV54">I48/H48</f>
        <v>0.4</v>
      </c>
      <c r="AZ48" s="1008"/>
    </row>
    <row r="49" spans="1:52" s="696" customFormat="1" ht="30.75">
      <c r="A49" s="683" t="s">
        <v>339</v>
      </c>
      <c r="B49" s="752" t="s">
        <v>323</v>
      </c>
      <c r="C49" s="687">
        <v>2</v>
      </c>
      <c r="D49" s="688"/>
      <c r="E49" s="688"/>
      <c r="F49" s="697"/>
      <c r="G49" s="686">
        <v>1.5</v>
      </c>
      <c r="H49" s="687">
        <f t="shared" si="12"/>
        <v>45</v>
      </c>
      <c r="I49" s="688">
        <f>K49+J49</f>
        <v>18</v>
      </c>
      <c r="J49" s="688">
        <v>9</v>
      </c>
      <c r="K49" s="688">
        <v>9</v>
      </c>
      <c r="L49" s="688"/>
      <c r="M49" s="709">
        <f>H49-I49</f>
        <v>27</v>
      </c>
      <c r="N49" s="700"/>
      <c r="O49" s="699">
        <v>1</v>
      </c>
      <c r="P49" s="1126">
        <v>1</v>
      </c>
      <c r="Q49" s="698"/>
      <c r="R49" s="701"/>
      <c r="S49" s="701"/>
      <c r="T49" s="693"/>
      <c r="U49" s="693"/>
      <c r="V49" s="693"/>
      <c r="W49" s="693"/>
      <c r="X49" s="693"/>
      <c r="Y49" s="693"/>
      <c r="Z49" s="693"/>
      <c r="AA49" s="693"/>
      <c r="AB49" s="693"/>
      <c r="AC49" s="693"/>
      <c r="AD49" s="693"/>
      <c r="AE49" s="693"/>
      <c r="AF49" s="693"/>
      <c r="AG49" s="693"/>
      <c r="AH49" s="693"/>
      <c r="AI49" s="693"/>
      <c r="AJ49" s="693"/>
      <c r="AK49" s="693"/>
      <c r="AL49" s="693"/>
      <c r="AM49" s="693"/>
      <c r="AN49" s="693"/>
      <c r="AO49" s="693"/>
      <c r="AP49" s="693"/>
      <c r="AQ49" s="693"/>
      <c r="AR49" s="693"/>
      <c r="AS49" s="693"/>
      <c r="AT49" s="693"/>
      <c r="AU49" s="694"/>
      <c r="AV49" s="695">
        <f t="shared" si="13"/>
        <v>0.4</v>
      </c>
      <c r="AZ49" s="1008"/>
    </row>
    <row r="50" spans="1:48" s="696" customFormat="1" ht="30.75">
      <c r="A50" s="721" t="s">
        <v>283</v>
      </c>
      <c r="B50" s="780" t="s">
        <v>262</v>
      </c>
      <c r="C50" s="723"/>
      <c r="D50" s="305"/>
      <c r="E50" s="305"/>
      <c r="F50" s="758"/>
      <c r="G50" s="759">
        <f>G51+G52</f>
        <v>7.5</v>
      </c>
      <c r="H50" s="766">
        <f t="shared" si="12"/>
        <v>225</v>
      </c>
      <c r="I50" s="762">
        <f>SUM(I51:I52)</f>
        <v>78</v>
      </c>
      <c r="J50" s="762">
        <f>SUM(J51:J52)</f>
        <v>30</v>
      </c>
      <c r="K50" s="762">
        <f>SUM(K51:K52)</f>
        <v>0</v>
      </c>
      <c r="L50" s="762">
        <f>SUM(L51:L52)</f>
        <v>48</v>
      </c>
      <c r="M50" s="774">
        <f>SUM(M51:M52)</f>
        <v>147</v>
      </c>
      <c r="N50" s="592"/>
      <c r="O50" s="591"/>
      <c r="P50" s="777"/>
      <c r="Q50" s="652"/>
      <c r="R50" s="583"/>
      <c r="S50" s="583"/>
      <c r="T50" s="583"/>
      <c r="U50" s="583"/>
      <c r="V50" s="583"/>
      <c r="W50" s="583"/>
      <c r="X50" s="583"/>
      <c r="Y50" s="583"/>
      <c r="Z50" s="583"/>
      <c r="AA50" s="583"/>
      <c r="AB50" s="583"/>
      <c r="AC50" s="583"/>
      <c r="AD50" s="583"/>
      <c r="AE50" s="583"/>
      <c r="AF50" s="583"/>
      <c r="AG50" s="583"/>
      <c r="AH50" s="583"/>
      <c r="AI50" s="583"/>
      <c r="AJ50" s="583"/>
      <c r="AK50" s="583"/>
      <c r="AL50" s="583"/>
      <c r="AM50" s="583"/>
      <c r="AN50" s="583"/>
      <c r="AO50" s="583"/>
      <c r="AP50" s="583"/>
      <c r="AQ50" s="583"/>
      <c r="AR50" s="583"/>
      <c r="AS50" s="583"/>
      <c r="AT50" s="583"/>
      <c r="AU50" s="584"/>
      <c r="AV50" s="695">
        <f t="shared" si="13"/>
        <v>0.3466666666666667</v>
      </c>
    </row>
    <row r="51" spans="1:48" s="696" customFormat="1" ht="30.75">
      <c r="A51" s="594" t="s">
        <v>340</v>
      </c>
      <c r="B51" s="984" t="s">
        <v>262</v>
      </c>
      <c r="C51" s="985">
        <v>1</v>
      </c>
      <c r="D51" s="986"/>
      <c r="E51" s="986"/>
      <c r="F51" s="987"/>
      <c r="G51" s="1030">
        <v>6</v>
      </c>
      <c r="H51" s="768">
        <f t="shared" si="12"/>
        <v>180</v>
      </c>
      <c r="I51" s="591">
        <f>SUM(J51+K51+L51)</f>
        <v>60</v>
      </c>
      <c r="J51" s="591">
        <v>30</v>
      </c>
      <c r="K51" s="591"/>
      <c r="L51" s="591">
        <v>30</v>
      </c>
      <c r="M51" s="772">
        <f>H51-I51</f>
        <v>120</v>
      </c>
      <c r="N51" s="724">
        <f>I51/15</f>
        <v>4</v>
      </c>
      <c r="O51" s="725"/>
      <c r="P51" s="726"/>
      <c r="Q51" s="776"/>
      <c r="R51" s="583"/>
      <c r="S51" s="583"/>
      <c r="T51" s="583"/>
      <c r="U51" s="583"/>
      <c r="V51" s="583"/>
      <c r="W51" s="583"/>
      <c r="X51" s="583"/>
      <c r="Y51" s="583"/>
      <c r="Z51" s="583"/>
      <c r="AA51" s="583"/>
      <c r="AB51" s="583"/>
      <c r="AC51" s="583"/>
      <c r="AD51" s="583"/>
      <c r="AE51" s="583"/>
      <c r="AF51" s="583"/>
      <c r="AG51" s="583"/>
      <c r="AH51" s="583"/>
      <c r="AI51" s="583"/>
      <c r="AJ51" s="583"/>
      <c r="AK51" s="583"/>
      <c r="AL51" s="583"/>
      <c r="AM51" s="583"/>
      <c r="AN51" s="583"/>
      <c r="AO51" s="583"/>
      <c r="AP51" s="583"/>
      <c r="AQ51" s="583"/>
      <c r="AR51" s="583"/>
      <c r="AS51" s="583"/>
      <c r="AT51" s="583"/>
      <c r="AU51" s="584"/>
      <c r="AV51" s="695">
        <f t="shared" si="13"/>
        <v>0.3333333333333333</v>
      </c>
    </row>
    <row r="52" spans="1:48" s="696" customFormat="1" ht="39" customHeight="1">
      <c r="A52" s="594" t="s">
        <v>341</v>
      </c>
      <c r="B52" s="984" t="s">
        <v>263</v>
      </c>
      <c r="C52" s="993"/>
      <c r="D52" s="994"/>
      <c r="E52" s="994" t="s">
        <v>279</v>
      </c>
      <c r="F52" s="995"/>
      <c r="G52" s="996">
        <v>1.5</v>
      </c>
      <c r="H52" s="768">
        <f t="shared" si="12"/>
        <v>45</v>
      </c>
      <c r="I52" s="591">
        <f>J52+K52+L52</f>
        <v>18</v>
      </c>
      <c r="J52" s="591"/>
      <c r="K52" s="591"/>
      <c r="L52" s="591">
        <v>18</v>
      </c>
      <c r="M52" s="772">
        <f>H52-I52</f>
        <v>27</v>
      </c>
      <c r="N52" s="724"/>
      <c r="O52" s="961">
        <v>1</v>
      </c>
      <c r="P52" s="720">
        <v>1</v>
      </c>
      <c r="Q52" s="776"/>
      <c r="R52" s="583"/>
      <c r="S52" s="583"/>
      <c r="T52" s="583"/>
      <c r="U52" s="583"/>
      <c r="V52" s="583"/>
      <c r="W52" s="583"/>
      <c r="X52" s="583"/>
      <c r="Y52" s="583"/>
      <c r="Z52" s="583"/>
      <c r="AA52" s="583"/>
      <c r="AB52" s="583"/>
      <c r="AC52" s="583"/>
      <c r="AD52" s="583"/>
      <c r="AE52" s="583"/>
      <c r="AF52" s="583"/>
      <c r="AG52" s="583"/>
      <c r="AH52" s="583"/>
      <c r="AI52" s="583"/>
      <c r="AJ52" s="583"/>
      <c r="AK52" s="583"/>
      <c r="AL52" s="583"/>
      <c r="AM52" s="583"/>
      <c r="AN52" s="583"/>
      <c r="AO52" s="583"/>
      <c r="AP52" s="583"/>
      <c r="AQ52" s="583"/>
      <c r="AR52" s="583"/>
      <c r="AS52" s="583"/>
      <c r="AT52" s="583"/>
      <c r="AU52" s="584"/>
      <c r="AV52" s="695">
        <f t="shared" si="13"/>
        <v>0.4</v>
      </c>
    </row>
    <row r="53" spans="1:48" s="696" customFormat="1" ht="34.5" customHeight="1">
      <c r="A53" s="683" t="s">
        <v>342</v>
      </c>
      <c r="B53" s="755" t="s">
        <v>276</v>
      </c>
      <c r="C53" s="687"/>
      <c r="D53" s="688">
        <v>2</v>
      </c>
      <c r="E53" s="688"/>
      <c r="F53" s="785"/>
      <c r="G53" s="637">
        <v>4</v>
      </c>
      <c r="H53" s="967">
        <f t="shared" si="12"/>
        <v>120</v>
      </c>
      <c r="I53" s="968">
        <f>J53+K53+L53</f>
        <v>36</v>
      </c>
      <c r="J53" s="968">
        <v>18</v>
      </c>
      <c r="K53" s="968"/>
      <c r="L53" s="968">
        <v>18</v>
      </c>
      <c r="M53" s="1119">
        <v>54</v>
      </c>
      <c r="N53" s="1127"/>
      <c r="O53" s="971">
        <v>2</v>
      </c>
      <c r="P53" s="1128">
        <v>2</v>
      </c>
      <c r="Q53" s="698"/>
      <c r="R53" s="701"/>
      <c r="S53" s="701"/>
      <c r="T53" s="693"/>
      <c r="U53" s="693"/>
      <c r="V53" s="693"/>
      <c r="W53" s="693"/>
      <c r="X53" s="693"/>
      <c r="Y53" s="693"/>
      <c r="Z53" s="693"/>
      <c r="AA53" s="693"/>
      <c r="AB53" s="693"/>
      <c r="AC53" s="693"/>
      <c r="AD53" s="693"/>
      <c r="AE53" s="693"/>
      <c r="AF53" s="693"/>
      <c r="AG53" s="693"/>
      <c r="AH53" s="693"/>
      <c r="AI53" s="693"/>
      <c r="AJ53" s="693"/>
      <c r="AK53" s="693"/>
      <c r="AL53" s="693"/>
      <c r="AM53" s="693"/>
      <c r="AN53" s="693"/>
      <c r="AO53" s="693"/>
      <c r="AP53" s="693"/>
      <c r="AQ53" s="693"/>
      <c r="AR53" s="693"/>
      <c r="AS53" s="693"/>
      <c r="AT53" s="693"/>
      <c r="AU53" s="694"/>
      <c r="AV53" s="695">
        <f t="shared" si="13"/>
        <v>0.3</v>
      </c>
    </row>
    <row r="54" spans="1:48" s="696" customFormat="1" ht="39" customHeight="1">
      <c r="A54" s="594" t="s">
        <v>343</v>
      </c>
      <c r="B54" s="988" t="s">
        <v>296</v>
      </c>
      <c r="C54" s="989"/>
      <c r="D54" s="990">
        <v>2</v>
      </c>
      <c r="E54" s="990"/>
      <c r="F54" s="991"/>
      <c r="G54" s="992">
        <v>3.5</v>
      </c>
      <c r="H54" s="766">
        <f t="shared" si="12"/>
        <v>105</v>
      </c>
      <c r="I54" s="595">
        <f>J54+K54+L54</f>
        <v>36</v>
      </c>
      <c r="J54" s="595">
        <v>18</v>
      </c>
      <c r="K54" s="595"/>
      <c r="L54" s="595">
        <v>18</v>
      </c>
      <c r="M54" s="771">
        <f>H54-I54</f>
        <v>69</v>
      </c>
      <c r="N54" s="592"/>
      <c r="O54" s="591">
        <v>2</v>
      </c>
      <c r="P54" s="593">
        <v>2</v>
      </c>
      <c r="Q54" s="652"/>
      <c r="R54" s="583"/>
      <c r="S54" s="583"/>
      <c r="T54" s="583"/>
      <c r="U54" s="583"/>
      <c r="V54" s="583"/>
      <c r="W54" s="583"/>
      <c r="X54" s="583"/>
      <c r="Y54" s="583"/>
      <c r="Z54" s="583"/>
      <c r="AA54" s="583"/>
      <c r="AB54" s="583"/>
      <c r="AC54" s="583"/>
      <c r="AD54" s="583"/>
      <c r="AE54" s="583"/>
      <c r="AF54" s="583"/>
      <c r="AG54" s="583"/>
      <c r="AH54" s="583"/>
      <c r="AI54" s="583"/>
      <c r="AJ54" s="583"/>
      <c r="AK54" s="583"/>
      <c r="AL54" s="583"/>
      <c r="AM54" s="583"/>
      <c r="AN54" s="583"/>
      <c r="AO54" s="583"/>
      <c r="AP54" s="583"/>
      <c r="AQ54" s="583"/>
      <c r="AR54" s="583"/>
      <c r="AS54" s="583"/>
      <c r="AT54" s="583"/>
      <c r="AU54" s="584"/>
      <c r="AV54" s="695">
        <f t="shared" si="13"/>
        <v>0.34285714285714286</v>
      </c>
    </row>
    <row r="55" spans="1:48" s="696" customFormat="1" ht="19.5" customHeight="1">
      <c r="A55" s="683" t="s">
        <v>344</v>
      </c>
      <c r="B55" s="753" t="s">
        <v>267</v>
      </c>
      <c r="C55" s="784"/>
      <c r="D55" s="688"/>
      <c r="E55" s="688"/>
      <c r="F55" s="689"/>
      <c r="G55" s="1002">
        <f>G56+G57+G58</f>
        <v>7.5</v>
      </c>
      <c r="H55" s="704">
        <f aca="true" t="shared" si="14" ref="H55:M55">H56+H57+H58</f>
        <v>225</v>
      </c>
      <c r="I55" s="705">
        <f t="shared" si="14"/>
        <v>81</v>
      </c>
      <c r="J55" s="705">
        <f t="shared" si="14"/>
        <v>39</v>
      </c>
      <c r="K55" s="705">
        <f t="shared" si="14"/>
        <v>0</v>
      </c>
      <c r="L55" s="705">
        <f t="shared" si="14"/>
        <v>42</v>
      </c>
      <c r="M55" s="1120">
        <f t="shared" si="14"/>
        <v>159</v>
      </c>
      <c r="N55" s="687"/>
      <c r="O55" s="708"/>
      <c r="P55" s="689"/>
      <c r="Q55" s="707"/>
      <c r="R55" s="688"/>
      <c r="S55" s="688"/>
      <c r="T55" s="693"/>
      <c r="U55" s="693"/>
      <c r="V55" s="693"/>
      <c r="W55" s="693"/>
      <c r="X55" s="693"/>
      <c r="Y55" s="693"/>
      <c r="Z55" s="693"/>
      <c r="AA55" s="693"/>
      <c r="AB55" s="693"/>
      <c r="AC55" s="693"/>
      <c r="AD55" s="693"/>
      <c r="AE55" s="693"/>
      <c r="AF55" s="693"/>
      <c r="AG55" s="693"/>
      <c r="AH55" s="693"/>
      <c r="AI55" s="693"/>
      <c r="AJ55" s="693"/>
      <c r="AK55" s="693"/>
      <c r="AL55" s="693"/>
      <c r="AM55" s="693"/>
      <c r="AN55" s="693"/>
      <c r="AO55" s="693"/>
      <c r="AP55" s="693"/>
      <c r="AQ55" s="693"/>
      <c r="AR55" s="693"/>
      <c r="AS55" s="693"/>
      <c r="AT55" s="693"/>
      <c r="AU55" s="694"/>
      <c r="AV55" s="695">
        <f aca="true" t="shared" si="15" ref="AV55:AV63">I55/H55</f>
        <v>0.36</v>
      </c>
    </row>
    <row r="56" spans="1:48" s="696" customFormat="1" ht="26.25" customHeight="1">
      <c r="A56" s="683" t="s">
        <v>345</v>
      </c>
      <c r="B56" s="754" t="s">
        <v>267</v>
      </c>
      <c r="C56" s="784"/>
      <c r="D56" s="688"/>
      <c r="E56" s="688"/>
      <c r="F56" s="689"/>
      <c r="G56" s="1003">
        <v>4.5</v>
      </c>
      <c r="H56" s="687">
        <f>G56*30</f>
        <v>135</v>
      </c>
      <c r="I56" s="688">
        <f>J56+L56</f>
        <v>45</v>
      </c>
      <c r="J56" s="688">
        <v>30</v>
      </c>
      <c r="K56" s="688"/>
      <c r="L56" s="688">
        <v>15</v>
      </c>
      <c r="M56" s="709">
        <f>H56-I56</f>
        <v>90</v>
      </c>
      <c r="N56" s="687">
        <v>3</v>
      </c>
      <c r="O56" s="708"/>
      <c r="P56" s="689"/>
      <c r="Q56" s="707"/>
      <c r="R56" s="688"/>
      <c r="S56" s="688"/>
      <c r="T56" s="693"/>
      <c r="U56" s="693"/>
      <c r="V56" s="693"/>
      <c r="W56" s="693"/>
      <c r="X56" s="693"/>
      <c r="Y56" s="693"/>
      <c r="Z56" s="693"/>
      <c r="AA56" s="693"/>
      <c r="AB56" s="693"/>
      <c r="AC56" s="693"/>
      <c r="AD56" s="693"/>
      <c r="AE56" s="693"/>
      <c r="AF56" s="693"/>
      <c r="AG56" s="693"/>
      <c r="AH56" s="693"/>
      <c r="AI56" s="693"/>
      <c r="AJ56" s="693"/>
      <c r="AK56" s="693"/>
      <c r="AL56" s="693"/>
      <c r="AM56" s="693"/>
      <c r="AN56" s="693"/>
      <c r="AO56" s="693"/>
      <c r="AP56" s="693"/>
      <c r="AQ56" s="693"/>
      <c r="AR56" s="693"/>
      <c r="AS56" s="693"/>
      <c r="AT56" s="693"/>
      <c r="AU56" s="694"/>
      <c r="AV56" s="695">
        <f t="shared" si="15"/>
        <v>0.3333333333333333</v>
      </c>
    </row>
    <row r="57" spans="1:48" s="696" customFormat="1" ht="26.25" customHeight="1">
      <c r="A57" s="683" t="s">
        <v>346</v>
      </c>
      <c r="B57" s="754" t="s">
        <v>267</v>
      </c>
      <c r="C57" s="687">
        <v>2</v>
      </c>
      <c r="D57" s="688"/>
      <c r="E57" s="688"/>
      <c r="F57" s="785"/>
      <c r="G57" s="1003">
        <v>1.5</v>
      </c>
      <c r="H57" s="687">
        <f>G57*30</f>
        <v>45</v>
      </c>
      <c r="I57" s="688">
        <f>J57+L57</f>
        <v>18</v>
      </c>
      <c r="J57" s="688">
        <v>9</v>
      </c>
      <c r="K57" s="688"/>
      <c r="L57" s="688">
        <v>9</v>
      </c>
      <c r="M57" s="709">
        <v>48</v>
      </c>
      <c r="N57" s="700"/>
      <c r="O57" s="710">
        <v>1</v>
      </c>
      <c r="P57" s="1110">
        <v>1</v>
      </c>
      <c r="Q57" s="698"/>
      <c r="R57" s="701"/>
      <c r="S57" s="701"/>
      <c r="T57" s="693"/>
      <c r="U57" s="693"/>
      <c r="V57" s="693"/>
      <c r="W57" s="693"/>
      <c r="X57" s="693"/>
      <c r="Y57" s="693"/>
      <c r="Z57" s="693"/>
      <c r="AA57" s="693"/>
      <c r="AB57" s="693"/>
      <c r="AC57" s="693"/>
      <c r="AD57" s="693"/>
      <c r="AE57" s="693"/>
      <c r="AF57" s="693"/>
      <c r="AG57" s="693"/>
      <c r="AH57" s="693"/>
      <c r="AI57" s="693"/>
      <c r="AJ57" s="693"/>
      <c r="AK57" s="693"/>
      <c r="AL57" s="693"/>
      <c r="AM57" s="693"/>
      <c r="AN57" s="693"/>
      <c r="AO57" s="693"/>
      <c r="AP57" s="693"/>
      <c r="AQ57" s="693"/>
      <c r="AR57" s="693"/>
      <c r="AS57" s="693"/>
      <c r="AT57" s="693"/>
      <c r="AU57" s="694"/>
      <c r="AV57" s="695">
        <f t="shared" si="15"/>
        <v>0.4</v>
      </c>
    </row>
    <row r="58" spans="1:48" s="696" customFormat="1" ht="25.5" customHeight="1">
      <c r="A58" s="683" t="s">
        <v>347</v>
      </c>
      <c r="B58" s="754" t="s">
        <v>268</v>
      </c>
      <c r="C58" s="687"/>
      <c r="D58" s="688"/>
      <c r="E58" s="688">
        <v>2</v>
      </c>
      <c r="F58" s="785"/>
      <c r="G58" s="686">
        <v>1.5</v>
      </c>
      <c r="H58" s="687">
        <f>G58*30</f>
        <v>45</v>
      </c>
      <c r="I58" s="688">
        <f>J58+L58</f>
        <v>18</v>
      </c>
      <c r="J58" s="688"/>
      <c r="K58" s="688"/>
      <c r="L58" s="688">
        <v>18</v>
      </c>
      <c r="M58" s="709">
        <v>21</v>
      </c>
      <c r="N58" s="700"/>
      <c r="O58" s="1095">
        <v>1</v>
      </c>
      <c r="P58" s="1110">
        <v>1</v>
      </c>
      <c r="Q58" s="698"/>
      <c r="R58" s="701"/>
      <c r="S58" s="701"/>
      <c r="T58" s="693"/>
      <c r="U58" s="693"/>
      <c r="V58" s="693"/>
      <c r="W58" s="693"/>
      <c r="X58" s="693"/>
      <c r="Y58" s="693"/>
      <c r="Z58" s="693"/>
      <c r="AA58" s="693"/>
      <c r="AB58" s="693"/>
      <c r="AC58" s="693"/>
      <c r="AD58" s="693"/>
      <c r="AE58" s="693"/>
      <c r="AF58" s="693"/>
      <c r="AG58" s="693"/>
      <c r="AH58" s="693"/>
      <c r="AI58" s="693"/>
      <c r="AJ58" s="693"/>
      <c r="AK58" s="693"/>
      <c r="AL58" s="693"/>
      <c r="AM58" s="693"/>
      <c r="AN58" s="693"/>
      <c r="AO58" s="693"/>
      <c r="AP58" s="693"/>
      <c r="AQ58" s="693"/>
      <c r="AR58" s="693"/>
      <c r="AS58" s="693"/>
      <c r="AT58" s="693"/>
      <c r="AU58" s="694"/>
      <c r="AV58" s="695">
        <f t="shared" si="15"/>
        <v>0.4</v>
      </c>
    </row>
    <row r="59" spans="1:48" s="696" customFormat="1" ht="33" customHeight="1">
      <c r="A59" s="594" t="s">
        <v>348</v>
      </c>
      <c r="B59" s="988" t="s">
        <v>278</v>
      </c>
      <c r="C59" s="989">
        <v>2</v>
      </c>
      <c r="D59" s="990"/>
      <c r="E59" s="990"/>
      <c r="F59" s="991"/>
      <c r="G59" s="992">
        <v>3.5</v>
      </c>
      <c r="H59" s="766">
        <f>G59*30</f>
        <v>105</v>
      </c>
      <c r="I59" s="595">
        <f>SUM(J59:L59)</f>
        <v>36</v>
      </c>
      <c r="J59" s="595">
        <v>18</v>
      </c>
      <c r="K59" s="595">
        <v>18</v>
      </c>
      <c r="L59" s="595"/>
      <c r="M59" s="771">
        <f>H59-I59</f>
        <v>69</v>
      </c>
      <c r="N59" s="592"/>
      <c r="O59" s="591">
        <v>2</v>
      </c>
      <c r="P59" s="593">
        <v>2</v>
      </c>
      <c r="Q59" s="652"/>
      <c r="R59" s="583"/>
      <c r="S59" s="583"/>
      <c r="T59" s="583"/>
      <c r="U59" s="583"/>
      <c r="V59" s="583"/>
      <c r="W59" s="583"/>
      <c r="X59" s="583"/>
      <c r="Y59" s="583"/>
      <c r="Z59" s="583"/>
      <c r="AA59" s="583"/>
      <c r="AB59" s="583"/>
      <c r="AC59" s="583"/>
      <c r="AD59" s="583"/>
      <c r="AE59" s="583"/>
      <c r="AF59" s="583"/>
      <c r="AG59" s="583"/>
      <c r="AH59" s="583"/>
      <c r="AI59" s="583"/>
      <c r="AJ59" s="583"/>
      <c r="AK59" s="583"/>
      <c r="AL59" s="583"/>
      <c r="AM59" s="583"/>
      <c r="AN59" s="583"/>
      <c r="AO59" s="583"/>
      <c r="AP59" s="583"/>
      <c r="AQ59" s="583"/>
      <c r="AR59" s="583"/>
      <c r="AS59" s="583"/>
      <c r="AT59" s="583"/>
      <c r="AU59" s="584"/>
      <c r="AV59" s="695">
        <f t="shared" si="15"/>
        <v>0.34285714285714286</v>
      </c>
    </row>
    <row r="60" spans="1:48" s="696" customFormat="1" ht="33" customHeight="1">
      <c r="A60" s="683" t="s">
        <v>349</v>
      </c>
      <c r="B60" s="755" t="s">
        <v>269</v>
      </c>
      <c r="C60" s="687"/>
      <c r="D60" s="688">
        <v>2</v>
      </c>
      <c r="E60" s="688"/>
      <c r="F60" s="785"/>
      <c r="G60" s="703">
        <v>3</v>
      </c>
      <c r="H60" s="638">
        <v>90</v>
      </c>
      <c r="I60" s="692">
        <v>36</v>
      </c>
      <c r="J60" s="692">
        <v>18</v>
      </c>
      <c r="K60" s="692"/>
      <c r="L60" s="692">
        <v>18</v>
      </c>
      <c r="M60" s="691">
        <v>54</v>
      </c>
      <c r="N60" s="1129"/>
      <c r="O60" s="712">
        <v>2</v>
      </c>
      <c r="P60" s="1130">
        <v>2</v>
      </c>
      <c r="Q60" s="698"/>
      <c r="R60" s="701"/>
      <c r="S60" s="701"/>
      <c r="T60" s="693"/>
      <c r="U60" s="693"/>
      <c r="V60" s="693"/>
      <c r="W60" s="693"/>
      <c r="X60" s="693"/>
      <c r="Y60" s="693"/>
      <c r="Z60" s="693"/>
      <c r="AA60" s="693"/>
      <c r="AB60" s="693"/>
      <c r="AC60" s="693"/>
      <c r="AD60" s="693"/>
      <c r="AE60" s="693"/>
      <c r="AF60" s="693"/>
      <c r="AG60" s="693"/>
      <c r="AH60" s="693"/>
      <c r="AI60" s="693"/>
      <c r="AJ60" s="693"/>
      <c r="AK60" s="693"/>
      <c r="AL60" s="693"/>
      <c r="AM60" s="693"/>
      <c r="AN60" s="693"/>
      <c r="AO60" s="693"/>
      <c r="AP60" s="693"/>
      <c r="AQ60" s="693"/>
      <c r="AR60" s="693"/>
      <c r="AS60" s="693"/>
      <c r="AT60" s="693"/>
      <c r="AU60" s="694"/>
      <c r="AV60" s="695">
        <f t="shared" si="15"/>
        <v>0.4</v>
      </c>
    </row>
    <row r="61" spans="1:48" s="696" customFormat="1" ht="33" customHeight="1">
      <c r="A61" s="721" t="s">
        <v>350</v>
      </c>
      <c r="B61" s="997" t="s">
        <v>277</v>
      </c>
      <c r="C61" s="998"/>
      <c r="D61" s="999">
        <v>2</v>
      </c>
      <c r="E61" s="999"/>
      <c r="F61" s="1000"/>
      <c r="G61" s="1001">
        <v>3.5</v>
      </c>
      <c r="H61" s="767">
        <f>G61*30</f>
        <v>105</v>
      </c>
      <c r="I61" s="722">
        <f>SUM(J61:L61)</f>
        <v>36</v>
      </c>
      <c r="J61" s="761">
        <v>18</v>
      </c>
      <c r="K61" s="761"/>
      <c r="L61" s="761">
        <v>18</v>
      </c>
      <c r="M61" s="773">
        <f>H61-I61</f>
        <v>69</v>
      </c>
      <c r="N61" s="718"/>
      <c r="O61" s="719">
        <v>2</v>
      </c>
      <c r="P61" s="720">
        <v>2</v>
      </c>
      <c r="Q61" s="775"/>
      <c r="R61" s="586"/>
      <c r="S61" s="586"/>
      <c r="T61" s="586"/>
      <c r="U61" s="586"/>
      <c r="V61" s="586"/>
      <c r="W61" s="586"/>
      <c r="X61" s="586"/>
      <c r="Y61" s="586"/>
      <c r="Z61" s="586"/>
      <c r="AA61" s="586"/>
      <c r="AB61" s="586"/>
      <c r="AC61" s="586"/>
      <c r="AD61" s="586"/>
      <c r="AE61" s="586"/>
      <c r="AF61" s="586"/>
      <c r="AG61" s="586"/>
      <c r="AH61" s="586"/>
      <c r="AI61" s="586"/>
      <c r="AJ61" s="586"/>
      <c r="AK61" s="586"/>
      <c r="AL61" s="586"/>
      <c r="AM61" s="586"/>
      <c r="AN61" s="586"/>
      <c r="AO61" s="586"/>
      <c r="AP61" s="586"/>
      <c r="AQ61" s="586"/>
      <c r="AR61" s="586"/>
      <c r="AS61" s="586"/>
      <c r="AT61" s="586"/>
      <c r="AU61" s="589"/>
      <c r="AV61" s="695">
        <f t="shared" si="15"/>
        <v>0.34285714285714286</v>
      </c>
    </row>
    <row r="62" spans="1:48" s="696" customFormat="1" ht="33" customHeight="1">
      <c r="A62" s="683" t="s">
        <v>351</v>
      </c>
      <c r="B62" s="755" t="s">
        <v>353</v>
      </c>
      <c r="C62" s="687"/>
      <c r="D62" s="688">
        <v>1</v>
      </c>
      <c r="E62" s="688"/>
      <c r="F62" s="785"/>
      <c r="G62" s="703">
        <v>4</v>
      </c>
      <c r="H62" s="767">
        <f>G62*30</f>
        <v>120</v>
      </c>
      <c r="I62" s="705">
        <v>45</v>
      </c>
      <c r="J62" s="705">
        <v>15</v>
      </c>
      <c r="K62" s="705"/>
      <c r="L62" s="705">
        <v>30</v>
      </c>
      <c r="M62" s="773">
        <f>H62-I62</f>
        <v>75</v>
      </c>
      <c r="N62" s="700">
        <v>3</v>
      </c>
      <c r="O62" s="1095"/>
      <c r="P62" s="1110"/>
      <c r="Q62" s="698"/>
      <c r="R62" s="701"/>
      <c r="S62" s="701"/>
      <c r="T62" s="693"/>
      <c r="U62" s="693"/>
      <c r="V62" s="693"/>
      <c r="W62" s="693"/>
      <c r="X62" s="693"/>
      <c r="Y62" s="693"/>
      <c r="Z62" s="693"/>
      <c r="AA62" s="693"/>
      <c r="AB62" s="693"/>
      <c r="AC62" s="693"/>
      <c r="AD62" s="693"/>
      <c r="AE62" s="693"/>
      <c r="AF62" s="693"/>
      <c r="AG62" s="693"/>
      <c r="AH62" s="693"/>
      <c r="AI62" s="693"/>
      <c r="AJ62" s="693"/>
      <c r="AK62" s="693"/>
      <c r="AL62" s="693"/>
      <c r="AM62" s="693"/>
      <c r="AN62" s="693"/>
      <c r="AO62" s="693"/>
      <c r="AP62" s="693"/>
      <c r="AQ62" s="693"/>
      <c r="AR62" s="693"/>
      <c r="AS62" s="693"/>
      <c r="AT62" s="693"/>
      <c r="AU62" s="694"/>
      <c r="AV62" s="695">
        <f t="shared" si="15"/>
        <v>0.375</v>
      </c>
    </row>
    <row r="63" spans="1:48" s="6" customFormat="1" ht="33.75" customHeight="1" thickBot="1">
      <c r="A63" s="756" t="s">
        <v>352</v>
      </c>
      <c r="B63" s="1004" t="s">
        <v>294</v>
      </c>
      <c r="C63" s="1005"/>
      <c r="D63" s="1006">
        <v>1</v>
      </c>
      <c r="E63" s="1006"/>
      <c r="F63" s="1007"/>
      <c r="G63" s="1031">
        <v>4.5</v>
      </c>
      <c r="H63" s="973">
        <f>G63*30</f>
        <v>135</v>
      </c>
      <c r="I63" s="932">
        <f>SUM(J63:L63)</f>
        <v>45</v>
      </c>
      <c r="J63" s="932">
        <v>30</v>
      </c>
      <c r="K63" s="932">
        <v>15</v>
      </c>
      <c r="L63" s="932"/>
      <c r="M63" s="1121">
        <f>H63-I63</f>
        <v>90</v>
      </c>
      <c r="N63" s="1131">
        <f>I63/15</f>
        <v>3</v>
      </c>
      <c r="O63" s="770"/>
      <c r="P63" s="1111"/>
      <c r="Q63" s="960"/>
      <c r="R63" s="976"/>
      <c r="S63" s="976"/>
      <c r="T63" s="976"/>
      <c r="U63" s="976"/>
      <c r="V63" s="976"/>
      <c r="W63" s="976"/>
      <c r="X63" s="976"/>
      <c r="Y63" s="976"/>
      <c r="Z63" s="976"/>
      <c r="AA63" s="976"/>
      <c r="AB63" s="976"/>
      <c r="AC63" s="976"/>
      <c r="AD63" s="976"/>
      <c r="AE63" s="976"/>
      <c r="AF63" s="976"/>
      <c r="AG63" s="976"/>
      <c r="AH63" s="976"/>
      <c r="AI63" s="976"/>
      <c r="AJ63" s="976"/>
      <c r="AK63" s="976"/>
      <c r="AL63" s="976"/>
      <c r="AM63" s="976"/>
      <c r="AN63" s="976"/>
      <c r="AO63" s="976"/>
      <c r="AP63" s="976"/>
      <c r="AQ63" s="976"/>
      <c r="AR63" s="976"/>
      <c r="AS63" s="976"/>
      <c r="AT63" s="976"/>
      <c r="AU63" s="977"/>
      <c r="AV63" s="695">
        <f t="shared" si="15"/>
        <v>0.3333333333333333</v>
      </c>
    </row>
    <row r="64" spans="1:47" s="6" customFormat="1" ht="18" customHeight="1" thickBot="1">
      <c r="A64" s="1435" t="s">
        <v>235</v>
      </c>
      <c r="B64" s="1436"/>
      <c r="C64" s="1435"/>
      <c r="D64" s="1460"/>
      <c r="E64" s="1460"/>
      <c r="F64" s="1436"/>
      <c r="G64" s="728">
        <f>G50+G54+G59+G61+G63</f>
        <v>22.5</v>
      </c>
      <c r="H64" s="764">
        <f>G64*30</f>
        <v>675</v>
      </c>
      <c r="I64" s="729">
        <f>I50+I54+I59+I61+I63</f>
        <v>231</v>
      </c>
      <c r="J64" s="729">
        <f>J50+J54+J59+J61+J63</f>
        <v>114</v>
      </c>
      <c r="K64" s="729">
        <f>K50+K54+K59+K61+K63</f>
        <v>33</v>
      </c>
      <c r="L64" s="729">
        <f>L50+L54+L59+L61+L63</f>
        <v>84</v>
      </c>
      <c r="M64" s="1094">
        <f>M50+M54+M59+M61+M63</f>
        <v>444</v>
      </c>
      <c r="N64" s="1094">
        <f>N63+N51</f>
        <v>7</v>
      </c>
      <c r="O64" s="1094">
        <f>O54+O59+O61+O52</f>
        <v>7</v>
      </c>
      <c r="P64" s="1094">
        <f>P54+P59+P61+P52</f>
        <v>7</v>
      </c>
      <c r="Q64" s="730"/>
      <c r="R64" s="731" t="e">
        <f>SUM(#REF!)+SUM(#REF!)</f>
        <v>#REF!</v>
      </c>
      <c r="S64" s="732" t="e">
        <f>SUM(#REF!)+SUM(#REF!)</f>
        <v>#REF!</v>
      </c>
      <c r="T64" s="732" t="e">
        <f>SUM(#REF!)+SUM(#REF!)</f>
        <v>#REF!</v>
      </c>
      <c r="U64" s="732" t="e">
        <f>SUM(#REF!)+SUM(#REF!)</f>
        <v>#REF!</v>
      </c>
      <c r="V64" s="732" t="e">
        <f>SUM(#REF!)+SUM(#REF!)</f>
        <v>#REF!</v>
      </c>
      <c r="W64" s="732" t="e">
        <f>SUM(#REF!)+SUM(#REF!)</f>
        <v>#REF!</v>
      </c>
      <c r="X64" s="732" t="e">
        <f>SUM(#REF!)+SUM(#REF!)</f>
        <v>#REF!</v>
      </c>
      <c r="Y64" s="732" t="e">
        <f>SUM(#REF!)+SUM(#REF!)</f>
        <v>#REF!</v>
      </c>
      <c r="Z64" s="732" t="e">
        <f>SUM(#REF!)+SUM(#REF!)</f>
        <v>#REF!</v>
      </c>
      <c r="AA64" s="732" t="e">
        <f>SUM(#REF!)+SUM(#REF!)</f>
        <v>#REF!</v>
      </c>
      <c r="AB64" s="732" t="e">
        <f>SUM(#REF!)+SUM(#REF!)</f>
        <v>#REF!</v>
      </c>
      <c r="AC64" s="732" t="e">
        <f>SUM(#REF!)+SUM(#REF!)</f>
        <v>#REF!</v>
      </c>
      <c r="AD64" s="732" t="e">
        <f>SUM(#REF!)+SUM(#REF!)</f>
        <v>#REF!</v>
      </c>
      <c r="AE64" s="732" t="e">
        <f>SUM(#REF!)+SUM(#REF!)</f>
        <v>#REF!</v>
      </c>
      <c r="AF64" s="732" t="e">
        <f>SUM(#REF!)+SUM(#REF!)</f>
        <v>#REF!</v>
      </c>
      <c r="AG64" s="732" t="e">
        <f>SUM(#REF!)+SUM(#REF!)</f>
        <v>#REF!</v>
      </c>
      <c r="AH64" s="732" t="e">
        <f>SUM(#REF!)+SUM(#REF!)</f>
        <v>#REF!</v>
      </c>
      <c r="AI64" s="732" t="e">
        <f>SUM(#REF!)+SUM(#REF!)</f>
        <v>#REF!</v>
      </c>
      <c r="AJ64" s="732" t="e">
        <f>SUM(#REF!)+SUM(#REF!)</f>
        <v>#REF!</v>
      </c>
      <c r="AK64" s="732" t="e">
        <f>SUM(#REF!)+SUM(#REF!)</f>
        <v>#REF!</v>
      </c>
      <c r="AL64" s="732" t="e">
        <f>SUM(#REF!)+SUM(#REF!)</f>
        <v>#REF!</v>
      </c>
      <c r="AM64" s="732" t="e">
        <f>SUM(#REF!)+SUM(#REF!)</f>
        <v>#REF!</v>
      </c>
      <c r="AN64" s="732" t="e">
        <f>SUM(#REF!)+SUM(#REF!)</f>
        <v>#REF!</v>
      </c>
      <c r="AO64" s="732" t="e">
        <f>SUM(#REF!)+SUM(#REF!)</f>
        <v>#REF!</v>
      </c>
      <c r="AP64" s="732" t="e">
        <f>SUM(#REF!)+SUM(#REF!)</f>
        <v>#REF!</v>
      </c>
      <c r="AQ64" s="732" t="e">
        <f>SUM(#REF!)+SUM(#REF!)</f>
        <v>#REF!</v>
      </c>
      <c r="AR64" s="732" t="e">
        <f>SUM(#REF!)+SUM(#REF!)</f>
        <v>#REF!</v>
      </c>
      <c r="AS64" s="732" t="e">
        <f>SUM(#REF!)+SUM(#REF!)</f>
        <v>#REF!</v>
      </c>
      <c r="AT64" s="732" t="e">
        <f>SUM(#REF!)+SUM(#REF!)</f>
        <v>#REF!</v>
      </c>
      <c r="AU64" s="733" t="e">
        <f>SUM(#REF!)+SUM(#REF!)</f>
        <v>#REF!</v>
      </c>
    </row>
    <row r="65" spans="1:47" s="461" customFormat="1" ht="21.75" customHeight="1" thickBot="1">
      <c r="A65" s="1415" t="s">
        <v>242</v>
      </c>
      <c r="B65" s="1416"/>
      <c r="C65" s="1421"/>
      <c r="D65" s="1422"/>
      <c r="E65" s="1422"/>
      <c r="F65" s="1423"/>
      <c r="G65" s="730">
        <f aca="true" t="shared" si="16" ref="G65:P65">G64+G42</f>
        <v>26.5</v>
      </c>
      <c r="H65" s="734">
        <f t="shared" si="16"/>
        <v>795</v>
      </c>
      <c r="I65" s="734">
        <f t="shared" si="16"/>
        <v>303</v>
      </c>
      <c r="J65" s="734">
        <f t="shared" si="16"/>
        <v>177</v>
      </c>
      <c r="K65" s="734">
        <f t="shared" si="16"/>
        <v>42</v>
      </c>
      <c r="L65" s="734">
        <f t="shared" si="16"/>
        <v>84</v>
      </c>
      <c r="M65" s="734">
        <f t="shared" si="16"/>
        <v>612</v>
      </c>
      <c r="N65" s="730">
        <f t="shared" si="16"/>
        <v>7</v>
      </c>
      <c r="O65" s="730">
        <f t="shared" si="16"/>
        <v>9</v>
      </c>
      <c r="P65" s="728">
        <f t="shared" si="16"/>
        <v>9</v>
      </c>
      <c r="Q65" s="730"/>
      <c r="R65" s="735" t="e">
        <f>SUM(#REF!)+SUM(#REF!)</f>
        <v>#REF!</v>
      </c>
      <c r="S65" s="736" t="e">
        <f>SUM(#REF!)+SUM(#REF!)</f>
        <v>#REF!</v>
      </c>
      <c r="T65" s="736" t="e">
        <f>SUM(#REF!)+SUM(#REF!)</f>
        <v>#REF!</v>
      </c>
      <c r="U65" s="736" t="e">
        <f>SUM(#REF!)+SUM(#REF!)</f>
        <v>#REF!</v>
      </c>
      <c r="V65" s="736" t="e">
        <f>SUM(#REF!)+SUM(#REF!)</f>
        <v>#REF!</v>
      </c>
      <c r="W65" s="736" t="e">
        <f>SUM(#REF!)+SUM(#REF!)</f>
        <v>#REF!</v>
      </c>
      <c r="X65" s="736" t="e">
        <f>SUM(#REF!)+SUM(#REF!)</f>
        <v>#REF!</v>
      </c>
      <c r="Y65" s="736" t="e">
        <f>SUM(#REF!)+SUM(#REF!)</f>
        <v>#REF!</v>
      </c>
      <c r="Z65" s="736" t="e">
        <f>SUM(#REF!)+SUM(#REF!)</f>
        <v>#REF!</v>
      </c>
      <c r="AA65" s="736" t="e">
        <f>SUM(#REF!)+SUM(#REF!)</f>
        <v>#REF!</v>
      </c>
      <c r="AB65" s="736" t="e">
        <f>SUM(#REF!)+SUM(#REF!)</f>
        <v>#REF!</v>
      </c>
      <c r="AC65" s="736" t="e">
        <f>SUM(#REF!)+SUM(#REF!)</f>
        <v>#REF!</v>
      </c>
      <c r="AD65" s="736" t="e">
        <f>SUM(#REF!)+SUM(#REF!)</f>
        <v>#REF!</v>
      </c>
      <c r="AE65" s="736" t="e">
        <f>SUM(#REF!)+SUM(#REF!)</f>
        <v>#REF!</v>
      </c>
      <c r="AF65" s="736" t="e">
        <f>SUM(#REF!)+SUM(#REF!)</f>
        <v>#REF!</v>
      </c>
      <c r="AG65" s="736" t="e">
        <f>SUM(#REF!)+SUM(#REF!)</f>
        <v>#REF!</v>
      </c>
      <c r="AH65" s="736" t="e">
        <f>SUM(#REF!)+SUM(#REF!)</f>
        <v>#REF!</v>
      </c>
      <c r="AI65" s="736" t="e">
        <f>SUM(#REF!)+SUM(#REF!)</f>
        <v>#REF!</v>
      </c>
      <c r="AJ65" s="736" t="e">
        <f>SUM(#REF!)+SUM(#REF!)</f>
        <v>#REF!</v>
      </c>
      <c r="AK65" s="736" t="e">
        <f>SUM(#REF!)+SUM(#REF!)</f>
        <v>#REF!</v>
      </c>
      <c r="AL65" s="736" t="e">
        <f>SUM(#REF!)+SUM(#REF!)</f>
        <v>#REF!</v>
      </c>
      <c r="AM65" s="736" t="e">
        <f>SUM(#REF!)+SUM(#REF!)</f>
        <v>#REF!</v>
      </c>
      <c r="AN65" s="736" t="e">
        <f>SUM(#REF!)+SUM(#REF!)</f>
        <v>#REF!</v>
      </c>
      <c r="AO65" s="736" t="e">
        <f>SUM(#REF!)+SUM(#REF!)</f>
        <v>#REF!</v>
      </c>
      <c r="AP65" s="736" t="e">
        <f>SUM(#REF!)+SUM(#REF!)</f>
        <v>#REF!</v>
      </c>
      <c r="AQ65" s="736" t="e">
        <f>SUM(#REF!)+SUM(#REF!)</f>
        <v>#REF!</v>
      </c>
      <c r="AR65" s="736" t="e">
        <f>SUM(#REF!)+SUM(#REF!)</f>
        <v>#REF!</v>
      </c>
      <c r="AS65" s="736" t="e">
        <f>SUM(#REF!)+SUM(#REF!)</f>
        <v>#REF!</v>
      </c>
      <c r="AT65" s="736" t="e">
        <f>SUM(#REF!)+SUM(#REF!)</f>
        <v>#REF!</v>
      </c>
      <c r="AU65" s="737" t="e">
        <f>SUM(#REF!)+SUM(#REF!)</f>
        <v>#REF!</v>
      </c>
    </row>
    <row r="66" spans="1:47" s="1013" customFormat="1" ht="21.75" customHeight="1" thickBot="1">
      <c r="A66" s="1101"/>
      <c r="B66" s="1102"/>
      <c r="C66" s="1103"/>
      <c r="D66" s="1103"/>
      <c r="E66" s="1103"/>
      <c r="F66" s="1103"/>
      <c r="G66" s="1104"/>
      <c r="H66" s="1105"/>
      <c r="I66" s="1105"/>
      <c r="J66" s="1105"/>
      <c r="K66" s="1105"/>
      <c r="L66" s="1105"/>
      <c r="M66" s="1106"/>
      <c r="N66" s="1107"/>
      <c r="O66" s="1107"/>
      <c r="P66" s="1107"/>
      <c r="Q66" s="1010"/>
      <c r="R66" s="1011"/>
      <c r="S66" s="1011"/>
      <c r="T66" s="1011"/>
      <c r="U66" s="1011"/>
      <c r="V66" s="1011"/>
      <c r="W66" s="1011"/>
      <c r="X66" s="1011"/>
      <c r="Y66" s="1011"/>
      <c r="Z66" s="1011"/>
      <c r="AA66" s="1011"/>
      <c r="AB66" s="1011"/>
      <c r="AC66" s="1011"/>
      <c r="AD66" s="1011"/>
      <c r="AE66" s="1011"/>
      <c r="AF66" s="1011"/>
      <c r="AG66" s="1011"/>
      <c r="AH66" s="1011"/>
      <c r="AI66" s="1011"/>
      <c r="AJ66" s="1011"/>
      <c r="AK66" s="1011"/>
      <c r="AL66" s="1011"/>
      <c r="AM66" s="1011"/>
      <c r="AN66" s="1011"/>
      <c r="AO66" s="1011"/>
      <c r="AP66" s="1011"/>
      <c r="AQ66" s="1011"/>
      <c r="AR66" s="1011"/>
      <c r="AS66" s="1011"/>
      <c r="AT66" s="1011"/>
      <c r="AU66" s="1012"/>
    </row>
    <row r="67" spans="1:47" s="1009" customFormat="1" ht="16.5" customHeight="1" thickBot="1">
      <c r="A67" s="1417"/>
      <c r="B67" s="1418"/>
      <c r="C67" s="1418"/>
      <c r="D67" s="1418"/>
      <c r="E67" s="1418"/>
      <c r="F67" s="1418"/>
      <c r="G67" s="1418"/>
      <c r="H67" s="1418"/>
      <c r="I67" s="1418"/>
      <c r="J67" s="1418"/>
      <c r="K67" s="1418"/>
      <c r="L67" s="1418"/>
      <c r="M67" s="1418"/>
      <c r="N67" s="1418"/>
      <c r="O67" s="1418"/>
      <c r="P67" s="1418"/>
      <c r="Q67" s="1419"/>
      <c r="R67" s="1419"/>
      <c r="S67" s="1419"/>
      <c r="T67" s="1419"/>
      <c r="U67" s="1419"/>
      <c r="V67" s="1419"/>
      <c r="W67" s="1419"/>
      <c r="X67" s="1419"/>
      <c r="Y67" s="1419"/>
      <c r="Z67" s="1419"/>
      <c r="AA67" s="1419"/>
      <c r="AB67" s="1419"/>
      <c r="AC67" s="1419"/>
      <c r="AD67" s="1419"/>
      <c r="AE67" s="1419"/>
      <c r="AF67" s="1419"/>
      <c r="AG67" s="1419"/>
      <c r="AH67" s="1419"/>
      <c r="AI67" s="1419"/>
      <c r="AJ67" s="1419"/>
      <c r="AK67" s="1419"/>
      <c r="AL67" s="1419"/>
      <c r="AM67" s="1419"/>
      <c r="AN67" s="1419"/>
      <c r="AO67" s="1419"/>
      <c r="AP67" s="1419"/>
      <c r="AQ67" s="1419"/>
      <c r="AR67" s="1419"/>
      <c r="AS67" s="1419"/>
      <c r="AT67" s="1419"/>
      <c r="AU67" s="1420"/>
    </row>
    <row r="68" spans="1:47" s="6" customFormat="1" ht="16.5" customHeight="1" thickBot="1">
      <c r="A68" s="1424" t="s">
        <v>141</v>
      </c>
      <c r="B68" s="1425"/>
      <c r="C68" s="1425"/>
      <c r="D68" s="1425"/>
      <c r="E68" s="1425"/>
      <c r="F68" s="1426"/>
      <c r="G68" s="738">
        <f aca="true" t="shared" si="17" ref="G68:P68">G34+G65</f>
        <v>90</v>
      </c>
      <c r="H68" s="739">
        <f t="shared" si="17"/>
        <v>2700</v>
      </c>
      <c r="I68" s="739">
        <f t="shared" si="17"/>
        <v>690</v>
      </c>
      <c r="J68" s="739">
        <f t="shared" si="17"/>
        <v>374</v>
      </c>
      <c r="K68" s="739">
        <f t="shared" si="17"/>
        <v>60</v>
      </c>
      <c r="L68" s="739">
        <f t="shared" si="17"/>
        <v>256</v>
      </c>
      <c r="M68" s="739">
        <f t="shared" si="17"/>
        <v>2130</v>
      </c>
      <c r="N68" s="738">
        <f>N65+N34</f>
        <v>22</v>
      </c>
      <c r="O68" s="738">
        <f t="shared" si="17"/>
        <v>18</v>
      </c>
      <c r="P68" s="738">
        <f t="shared" si="17"/>
        <v>18</v>
      </c>
      <c r="Q68" s="738"/>
      <c r="R68" s="738" t="e">
        <f>R34+#REF!+#REF!+R64</f>
        <v>#REF!</v>
      </c>
      <c r="S68" s="738" t="e">
        <f>S34+#REF!+#REF!+S64</f>
        <v>#REF!</v>
      </c>
      <c r="T68" s="738" t="e">
        <f>T34+#REF!+#REF!+T64</f>
        <v>#REF!</v>
      </c>
      <c r="U68" s="738" t="e">
        <f>U34+#REF!+#REF!+U64</f>
        <v>#REF!</v>
      </c>
      <c r="V68" s="738" t="e">
        <f>V34+#REF!+#REF!+V64</f>
        <v>#REF!</v>
      </c>
      <c r="W68" s="738" t="e">
        <f>W34+#REF!+#REF!+W64</f>
        <v>#REF!</v>
      </c>
      <c r="X68" s="738" t="e">
        <f>X34+#REF!+#REF!+X64</f>
        <v>#REF!</v>
      </c>
      <c r="Y68" s="738" t="e">
        <f>Y34+#REF!+#REF!+Y64</f>
        <v>#REF!</v>
      </c>
      <c r="Z68" s="738" t="e">
        <f>Z34+#REF!+#REF!+Z64</f>
        <v>#REF!</v>
      </c>
      <c r="AA68" s="738" t="e">
        <f>AA34+#REF!+#REF!+AA64</f>
        <v>#REF!</v>
      </c>
      <c r="AB68" s="738" t="e">
        <f>AB34+#REF!+#REF!+AB64</f>
        <v>#REF!</v>
      </c>
      <c r="AC68" s="738" t="e">
        <f>AC34+#REF!+#REF!+AC64</f>
        <v>#REF!</v>
      </c>
      <c r="AD68" s="738" t="e">
        <f>AD34+#REF!+#REF!+AD64</f>
        <v>#REF!</v>
      </c>
      <c r="AE68" s="738" t="e">
        <f>AE34+#REF!+#REF!+AE64</f>
        <v>#REF!</v>
      </c>
      <c r="AF68" s="738" t="e">
        <f>AF34+#REF!+#REF!+AF64</f>
        <v>#REF!</v>
      </c>
      <c r="AG68" s="738" t="e">
        <f>AG34+#REF!+#REF!+AG64</f>
        <v>#REF!</v>
      </c>
      <c r="AH68" s="738" t="e">
        <f>AH34+#REF!+#REF!+AH64</f>
        <v>#REF!</v>
      </c>
      <c r="AI68" s="738" t="e">
        <f>AI34+#REF!+#REF!+AI64</f>
        <v>#REF!</v>
      </c>
      <c r="AJ68" s="738" t="e">
        <f>AJ34+#REF!+#REF!+AJ64</f>
        <v>#REF!</v>
      </c>
      <c r="AK68" s="738" t="e">
        <f>AK34+#REF!+#REF!+AK64</f>
        <v>#REF!</v>
      </c>
      <c r="AL68" s="738" t="e">
        <f>AL34+#REF!+#REF!+AL64</f>
        <v>#REF!</v>
      </c>
      <c r="AM68" s="738" t="e">
        <f>AM34+#REF!+#REF!+AM64</f>
        <v>#REF!</v>
      </c>
      <c r="AN68" s="738" t="e">
        <f>AN34+#REF!+#REF!+AN64</f>
        <v>#REF!</v>
      </c>
      <c r="AO68" s="738" t="e">
        <f>AO34+#REF!+#REF!+AO64</f>
        <v>#REF!</v>
      </c>
      <c r="AP68" s="738" t="e">
        <f>AP34+#REF!+#REF!+AP64</f>
        <v>#REF!</v>
      </c>
      <c r="AQ68" s="738" t="e">
        <f>AQ34+#REF!+#REF!+AQ64</f>
        <v>#REF!</v>
      </c>
      <c r="AR68" s="738" t="e">
        <f>AR34+#REF!+#REF!+AR64</f>
        <v>#REF!</v>
      </c>
      <c r="AS68" s="738" t="e">
        <f>AS34+#REF!+#REF!+AS64</f>
        <v>#REF!</v>
      </c>
      <c r="AT68" s="738" t="e">
        <f>AT34+#REF!+#REF!+AT64</f>
        <v>#REF!</v>
      </c>
      <c r="AU68" s="740" t="e">
        <f>AU34+#REF!+#REF!+AU64</f>
        <v>#REF!</v>
      </c>
    </row>
    <row r="69" spans="1:47" s="6" customFormat="1" ht="15.75" thickBot="1">
      <c r="A69" s="1480" t="s">
        <v>358</v>
      </c>
      <c r="B69" s="1481"/>
      <c r="C69" s="1481"/>
      <c r="D69" s="1481"/>
      <c r="E69" s="1481"/>
      <c r="F69" s="1481"/>
      <c r="G69" s="1481"/>
      <c r="H69" s="1481"/>
      <c r="I69" s="1481"/>
      <c r="J69" s="1481"/>
      <c r="K69" s="1481"/>
      <c r="L69" s="1481"/>
      <c r="M69" s="1482"/>
      <c r="N69" s="741">
        <f>N68</f>
        <v>22</v>
      </c>
      <c r="O69" s="742">
        <f>O68</f>
        <v>18</v>
      </c>
      <c r="P69" s="742">
        <f>P68</f>
        <v>18</v>
      </c>
      <c r="Q69" s="742"/>
      <c r="R69" s="461"/>
      <c r="S69" s="461"/>
      <c r="T69" s="461"/>
      <c r="U69" s="461"/>
      <c r="V69" s="461"/>
      <c r="W69" s="461"/>
      <c r="X69" s="461"/>
      <c r="Y69" s="143"/>
      <c r="Z69" s="143"/>
      <c r="AA69" s="461"/>
      <c r="AB69" s="461"/>
      <c r="AC69" s="461"/>
      <c r="AD69" s="461"/>
      <c r="AE69" s="461"/>
      <c r="AF69" s="461"/>
      <c r="AG69" s="461"/>
      <c r="AH69" s="461"/>
      <c r="AI69" s="461"/>
      <c r="AJ69" s="461"/>
      <c r="AK69" s="461"/>
      <c r="AL69" s="461"/>
      <c r="AM69" s="461"/>
      <c r="AN69" s="461"/>
      <c r="AO69" s="461"/>
      <c r="AP69" s="461"/>
      <c r="AQ69" s="461"/>
      <c r="AR69" s="461"/>
      <c r="AS69" s="461"/>
      <c r="AT69" s="461"/>
      <c r="AU69" s="743"/>
    </row>
    <row r="70" spans="1:47" s="6" customFormat="1" ht="15.75" customHeight="1" thickBot="1">
      <c r="A70" s="1483" t="s">
        <v>143</v>
      </c>
      <c r="B70" s="1484"/>
      <c r="C70" s="1484"/>
      <c r="D70" s="1484"/>
      <c r="E70" s="1484"/>
      <c r="F70" s="1484"/>
      <c r="G70" s="1484"/>
      <c r="H70" s="1484"/>
      <c r="I70" s="1484"/>
      <c r="J70" s="1484"/>
      <c r="K70" s="1484"/>
      <c r="L70" s="1484"/>
      <c r="M70" s="1485"/>
      <c r="N70" s="1108">
        <v>4</v>
      </c>
      <c r="O70" s="744"/>
      <c r="P70" s="745">
        <v>3</v>
      </c>
      <c r="Q70" s="745"/>
      <c r="Y70" s="7"/>
      <c r="Z70" s="7"/>
      <c r="AU70" s="743"/>
    </row>
    <row r="71" spans="1:47" s="6" customFormat="1" ht="17.25" customHeight="1" thickBot="1">
      <c r="A71" s="1483" t="s">
        <v>145</v>
      </c>
      <c r="B71" s="1484"/>
      <c r="C71" s="1484"/>
      <c r="D71" s="1484"/>
      <c r="E71" s="1484"/>
      <c r="F71" s="1484"/>
      <c r="G71" s="1484"/>
      <c r="H71" s="1484"/>
      <c r="I71" s="1484"/>
      <c r="J71" s="1484"/>
      <c r="K71" s="1484"/>
      <c r="L71" s="1484"/>
      <c r="M71" s="1485"/>
      <c r="N71" s="744">
        <v>4</v>
      </c>
      <c r="O71" s="744"/>
      <c r="P71" s="1109">
        <v>5</v>
      </c>
      <c r="Q71" s="744">
        <v>1</v>
      </c>
      <c r="R71" s="746" t="e">
        <f>COUNTIF($D5:$D36,R$6)+COUNTIF($D55:$D64,R$6)+COUNTIF(#REF!,R$6)</f>
        <v>#REF!</v>
      </c>
      <c r="S71" s="746" t="e">
        <f>COUNTIF($D5:$D36,S$6)+COUNTIF($D55:$D64,S$6)+COUNTIF(#REF!,S$6)</f>
        <v>#REF!</v>
      </c>
      <c r="T71" s="746" t="e">
        <f>COUNTIF($D5:$D36,T$6)+COUNTIF($D55:$D64,T$6)+COUNTIF(#REF!,T$6)</f>
        <v>#REF!</v>
      </c>
      <c r="U71" s="746" t="e">
        <f>COUNTIF($D5:$D36,U$6)+COUNTIF($D55:$D64,U$6)+COUNTIF(#REF!,U$6)</f>
        <v>#REF!</v>
      </c>
      <c r="V71" s="746" t="e">
        <f>COUNTIF($D5:$D36,V$6)+COUNTIF($D55:$D64,V$6)+COUNTIF(#REF!,V$6)</f>
        <v>#REF!</v>
      </c>
      <c r="W71" s="746" t="e">
        <f>COUNTIF($D5:$D36,W$6)+COUNTIF($D55:$D64,W$6)+COUNTIF(#REF!,W$6)</f>
        <v>#REF!</v>
      </c>
      <c r="X71" s="746" t="e">
        <f>COUNTIF($D5:$D36,X$6)+COUNTIF($D55:$D64,X$6)+COUNTIF(#REF!,X$6)</f>
        <v>#REF!</v>
      </c>
      <c r="Y71" s="746" t="e">
        <f>COUNTIF($D5:$D36,Y$6)+COUNTIF($D55:$D64,Y$6)+COUNTIF(#REF!,Y$6)</f>
        <v>#REF!</v>
      </c>
      <c r="Z71" s="746" t="e">
        <f>COUNTIF($D5:$D36,Z$6)+COUNTIF($D55:$D64,Z$6)+COUNTIF(#REF!,Z$6)</f>
        <v>#REF!</v>
      </c>
      <c r="AA71" s="746" t="e">
        <f>COUNTIF($D5:$D36,AA$6)+COUNTIF($D55:$D64,AA$6)+COUNTIF(#REF!,AA$6)</f>
        <v>#REF!</v>
      </c>
      <c r="AB71" s="746" t="e">
        <f>COUNTIF($D5:$D36,AB$6)+COUNTIF($D55:$D64,AB$6)+COUNTIF(#REF!,AB$6)</f>
        <v>#REF!</v>
      </c>
      <c r="AC71" s="746" t="e">
        <f>COUNTIF($D5:$D36,AC$6)+COUNTIF($D55:$D64,AC$6)+COUNTIF(#REF!,AC$6)</f>
        <v>#REF!</v>
      </c>
      <c r="AD71" s="746" t="e">
        <f>COUNTIF($D5:$D36,AD$6)+COUNTIF($D55:$D64,AD$6)+COUNTIF(#REF!,AD$6)</f>
        <v>#REF!</v>
      </c>
      <c r="AE71" s="746" t="e">
        <f>COUNTIF($D5:$D36,AE$6)+COUNTIF($D55:$D64,AE$6)+COUNTIF(#REF!,AE$6)</f>
        <v>#REF!</v>
      </c>
      <c r="AF71" s="746" t="e">
        <f>COUNTIF($D5:$D36,AF$6)+COUNTIF($D55:$D64,AF$6)+COUNTIF(#REF!,AF$6)</f>
        <v>#REF!</v>
      </c>
      <c r="AG71" s="746" t="e">
        <f>COUNTIF($D5:$D36,AG$6)+COUNTIF($D55:$D64,AG$6)+COUNTIF(#REF!,AG$6)</f>
        <v>#REF!</v>
      </c>
      <c r="AH71" s="746" t="e">
        <f>COUNTIF($D5:$D36,AH$6)+COUNTIF($D55:$D64,AH$6)+COUNTIF(#REF!,AH$6)</f>
        <v>#REF!</v>
      </c>
      <c r="AI71" s="746" t="e">
        <f>COUNTIF($D5:$D36,AI$6)+COUNTIF($D55:$D64,AI$6)+COUNTIF(#REF!,AI$6)</f>
        <v>#REF!</v>
      </c>
      <c r="AJ71" s="746" t="e">
        <f>COUNTIF($D5:$D36,AJ$6)+COUNTIF($D55:$D64,AJ$6)+COUNTIF(#REF!,AJ$6)</f>
        <v>#REF!</v>
      </c>
      <c r="AK71" s="746" t="e">
        <f>COUNTIF($D5:$D36,AK$6)+COUNTIF($D55:$D64,AK$6)+COUNTIF(#REF!,AK$6)</f>
        <v>#REF!</v>
      </c>
      <c r="AL71" s="746" t="e">
        <f>COUNTIF($D5:$D36,AL$6)+COUNTIF($D55:$D64,AL$6)+COUNTIF(#REF!,AL$6)</f>
        <v>#REF!</v>
      </c>
      <c r="AM71" s="746" t="e">
        <f>COUNTIF($D5:$D36,AM$6)+COUNTIF($D55:$D64,AM$6)+COUNTIF(#REF!,AM$6)</f>
        <v>#REF!</v>
      </c>
      <c r="AN71" s="746" t="e">
        <f>COUNTIF($D5:$D36,AN$6)+COUNTIF($D55:$D64,AN$6)+COUNTIF(#REF!,AN$6)</f>
        <v>#REF!</v>
      </c>
      <c r="AO71" s="746" t="e">
        <f>COUNTIF($D5:$D36,AO$6)+COUNTIF($D55:$D64,AO$6)+COUNTIF(#REF!,AO$6)</f>
        <v>#REF!</v>
      </c>
      <c r="AP71" s="746" t="e">
        <f>COUNTIF($D5:$D36,AP$6)+COUNTIF($D55:$D64,AP$6)+COUNTIF(#REF!,AP$6)</f>
        <v>#REF!</v>
      </c>
      <c r="AQ71" s="746" t="e">
        <f>COUNTIF($D5:$D36,AQ$6)+COUNTIF($D55:$D64,AQ$6)+COUNTIF(#REF!,AQ$6)</f>
        <v>#REF!</v>
      </c>
      <c r="AR71" s="746" t="e">
        <f>COUNTIF($D5:$D36,AR$6)+COUNTIF($D55:$D64,AR$6)+COUNTIF(#REF!,AR$6)</f>
        <v>#REF!</v>
      </c>
      <c r="AS71" s="746" t="e">
        <f>COUNTIF($D5:$D36,AS$6)+COUNTIF($D55:$D64,AS$6)+COUNTIF(#REF!,AS$6)</f>
        <v>#REF!</v>
      </c>
      <c r="AT71" s="746" t="e">
        <f>COUNTIF($D5:$D36,AT$6)+COUNTIF($D55:$D64,AT$6)+COUNTIF(#REF!,AT$6)</f>
        <v>#REF!</v>
      </c>
      <c r="AU71" s="747"/>
    </row>
    <row r="72" spans="1:47" s="6" customFormat="1" ht="18" customHeight="1" thickBot="1">
      <c r="A72" s="1483" t="s">
        <v>148</v>
      </c>
      <c r="B72" s="1484"/>
      <c r="C72" s="1484"/>
      <c r="D72" s="1484"/>
      <c r="E72" s="1484"/>
      <c r="F72" s="1484"/>
      <c r="G72" s="1484"/>
      <c r="H72" s="1484"/>
      <c r="I72" s="1484"/>
      <c r="J72" s="1484"/>
      <c r="K72" s="1484"/>
      <c r="L72" s="1484"/>
      <c r="M72" s="1485"/>
      <c r="N72" s="746"/>
      <c r="O72" s="746"/>
      <c r="P72" s="746">
        <v>1</v>
      </c>
      <c r="Q72" s="746"/>
      <c r="R72" s="746" t="e">
        <f>COUNTIF($E5:$E36,R$6)+COUNTIF($E55:$E64,R$6)+COUNTIF(#REF!,R$6)</f>
        <v>#REF!</v>
      </c>
      <c r="S72" s="746" t="e">
        <f>COUNTIF($E5:$E36,S$6)+COUNTIF($E55:$E64,S$6)+COUNTIF(#REF!,S$6)</f>
        <v>#REF!</v>
      </c>
      <c r="T72" s="746" t="e">
        <f>COUNTIF($E5:$E36,T$6)+COUNTIF($E55:$E64,T$6)+COUNTIF(#REF!,T$6)</f>
        <v>#REF!</v>
      </c>
      <c r="U72" s="746" t="e">
        <f>COUNTIF($E5:$E36,U$6)+COUNTIF($E55:$E64,U$6)+COUNTIF(#REF!,U$6)</f>
        <v>#REF!</v>
      </c>
      <c r="V72" s="746" t="e">
        <f>COUNTIF($E5:$E36,V$6)+COUNTIF($E55:$E64,V$6)+COUNTIF(#REF!,V$6)</f>
        <v>#REF!</v>
      </c>
      <c r="W72" s="746" t="e">
        <f>COUNTIF($E5:$E36,W$6)+COUNTIF($E55:$E64,W$6)+COUNTIF(#REF!,W$6)</f>
        <v>#REF!</v>
      </c>
      <c r="X72" s="746" t="e">
        <f>COUNTIF($E5:$E36,X$6)+COUNTIF($E55:$E64,X$6)+COUNTIF(#REF!,X$6)</f>
        <v>#REF!</v>
      </c>
      <c r="Y72" s="746" t="e">
        <f>COUNTIF($E5:$E36,Y$6)+COUNTIF($E55:$E64,Y$6)+COUNTIF(#REF!,Y$6)</f>
        <v>#REF!</v>
      </c>
      <c r="Z72" s="746" t="e">
        <f>COUNTIF($E5:$E36,Z$6)+COUNTIF($E55:$E64,Z$6)+COUNTIF(#REF!,Z$6)</f>
        <v>#REF!</v>
      </c>
      <c r="AA72" s="746" t="e">
        <f>COUNTIF($E5:$E36,AA$6)+COUNTIF($E55:$E64,AA$6)+COUNTIF(#REF!,AA$6)</f>
        <v>#REF!</v>
      </c>
      <c r="AB72" s="746" t="e">
        <f>COUNTIF($E5:$E36,AB$6)+COUNTIF($E55:$E64,AB$6)+COUNTIF(#REF!,AB$6)</f>
        <v>#REF!</v>
      </c>
      <c r="AC72" s="746" t="e">
        <f>COUNTIF($E5:$E36,AC$6)+COUNTIF($E55:$E64,AC$6)+COUNTIF(#REF!,AC$6)</f>
        <v>#REF!</v>
      </c>
      <c r="AD72" s="746" t="e">
        <f>COUNTIF($E5:$E36,AD$6)+COUNTIF($E55:$E64,AD$6)+COUNTIF(#REF!,AD$6)</f>
        <v>#REF!</v>
      </c>
      <c r="AE72" s="746" t="e">
        <f>COUNTIF($E5:$E36,AE$6)+COUNTIF($E55:$E64,AE$6)+COUNTIF(#REF!,AE$6)</f>
        <v>#REF!</v>
      </c>
      <c r="AF72" s="746" t="e">
        <f>COUNTIF($E5:$E36,AF$6)+COUNTIF($E55:$E64,AF$6)+COUNTIF(#REF!,AF$6)</f>
        <v>#REF!</v>
      </c>
      <c r="AG72" s="746" t="e">
        <f>COUNTIF($E5:$E36,AG$6)+COUNTIF($E55:$E64,AG$6)+COUNTIF(#REF!,AG$6)</f>
        <v>#REF!</v>
      </c>
      <c r="AH72" s="746" t="e">
        <f>COUNTIF($E5:$E36,AH$6)+COUNTIF($E55:$E64,AH$6)+COUNTIF(#REF!,AH$6)</f>
        <v>#REF!</v>
      </c>
      <c r="AI72" s="746" t="e">
        <f>COUNTIF($E5:$E36,AI$6)+COUNTIF($E55:$E64,AI$6)+COUNTIF(#REF!,AI$6)</f>
        <v>#REF!</v>
      </c>
      <c r="AJ72" s="746" t="e">
        <f>COUNTIF($E5:$E36,AJ$6)+COUNTIF($E55:$E64,AJ$6)+COUNTIF(#REF!,AJ$6)</f>
        <v>#REF!</v>
      </c>
      <c r="AK72" s="746" t="e">
        <f>COUNTIF($E5:$E36,AK$6)+COUNTIF($E55:$E64,AK$6)+COUNTIF(#REF!,AK$6)</f>
        <v>#REF!</v>
      </c>
      <c r="AL72" s="746" t="e">
        <f>COUNTIF($E5:$E36,AL$6)+COUNTIF($E55:$E64,AL$6)+COUNTIF(#REF!,AL$6)</f>
        <v>#REF!</v>
      </c>
      <c r="AM72" s="746" t="e">
        <f>COUNTIF($E5:$E36,AM$6)+COUNTIF($E55:$E64,AM$6)+COUNTIF(#REF!,AM$6)</f>
        <v>#REF!</v>
      </c>
      <c r="AN72" s="746" t="e">
        <f>COUNTIF($E5:$E36,AN$6)+COUNTIF($E55:$E64,AN$6)+COUNTIF(#REF!,AN$6)</f>
        <v>#REF!</v>
      </c>
      <c r="AO72" s="746" t="e">
        <f>COUNTIF($E5:$E36,AO$6)+COUNTIF($E55:$E64,AO$6)+COUNTIF(#REF!,AO$6)</f>
        <v>#REF!</v>
      </c>
      <c r="AP72" s="746" t="e">
        <f>COUNTIF($E5:$E36,AP$6)+COUNTIF($E55:$E64,AP$6)+COUNTIF(#REF!,AP$6)</f>
        <v>#REF!</v>
      </c>
      <c r="AQ72" s="746" t="e">
        <f>COUNTIF($E5:$E36,AQ$6)+COUNTIF($E55:$E64,AQ$6)+COUNTIF(#REF!,AQ$6)</f>
        <v>#REF!</v>
      </c>
      <c r="AR72" s="746" t="e">
        <f>COUNTIF($E5:$E36,AR$6)+COUNTIF($E55:$E64,AR$6)+COUNTIF(#REF!,AR$6)</f>
        <v>#REF!</v>
      </c>
      <c r="AS72" s="746" t="e">
        <f>COUNTIF($E5:$E36,AS$6)+COUNTIF($E55:$E64,AS$6)+COUNTIF(#REF!,AS$6)</f>
        <v>#REF!</v>
      </c>
      <c r="AT72" s="746" t="e">
        <f>COUNTIF($E5:$E36,AT$6)+COUNTIF($E55:$E64,AT$6)+COUNTIF(#REF!,AT$6)</f>
        <v>#REF!</v>
      </c>
      <c r="AU72" s="747"/>
    </row>
    <row r="73" spans="1:47" s="461" customFormat="1" ht="21.75" customHeight="1" thickBot="1">
      <c r="A73" s="748"/>
      <c r="B73" s="540"/>
      <c r="C73" s="540"/>
      <c r="D73" s="540"/>
      <c r="E73" s="540"/>
      <c r="F73" s="540"/>
      <c r="G73" s="540"/>
      <c r="H73" s="540"/>
      <c r="I73" s="540"/>
      <c r="J73" s="540"/>
      <c r="K73" s="540"/>
      <c r="L73" s="540"/>
      <c r="M73" s="540"/>
      <c r="N73" s="1486">
        <f>G17+G27+G42+G64</f>
        <v>60</v>
      </c>
      <c r="O73" s="1486"/>
      <c r="P73" s="1486"/>
      <c r="Q73" s="1477">
        <f>G33+G30</f>
        <v>30</v>
      </c>
      <c r="R73" s="1478"/>
      <c r="S73" s="1478"/>
      <c r="T73" s="1478"/>
      <c r="U73" s="1478"/>
      <c r="V73" s="1478"/>
      <c r="W73" s="1478"/>
      <c r="X73" s="1478"/>
      <c r="Y73" s="1478"/>
      <c r="Z73" s="1478"/>
      <c r="AA73" s="1478"/>
      <c r="AB73" s="1478"/>
      <c r="AC73" s="1478"/>
      <c r="AD73" s="1478"/>
      <c r="AE73" s="1478"/>
      <c r="AF73" s="1478"/>
      <c r="AG73" s="1478"/>
      <c r="AH73" s="1478"/>
      <c r="AI73" s="1478"/>
      <c r="AJ73" s="1478"/>
      <c r="AK73" s="1478"/>
      <c r="AL73" s="1478"/>
      <c r="AM73" s="1478"/>
      <c r="AN73" s="1478"/>
      <c r="AO73" s="1478"/>
      <c r="AP73" s="1478"/>
      <c r="AQ73" s="1478"/>
      <c r="AR73" s="1478"/>
      <c r="AS73" s="1478"/>
      <c r="AT73" s="1478"/>
      <c r="AU73" s="1479"/>
    </row>
    <row r="74" spans="1:47" s="6" customFormat="1" ht="16.5" customHeight="1" hidden="1" thickBot="1">
      <c r="A74" s="1427"/>
      <c r="B74" s="1428"/>
      <c r="C74" s="1428"/>
      <c r="D74" s="1428"/>
      <c r="E74" s="1428"/>
      <c r="F74" s="1428"/>
      <c r="G74" s="1428"/>
      <c r="H74" s="1428"/>
      <c r="I74" s="1428"/>
      <c r="J74" s="1428"/>
      <c r="K74" s="1428"/>
      <c r="L74" s="1428"/>
      <c r="M74" s="1428"/>
      <c r="N74" s="1428"/>
      <c r="O74" s="1428"/>
      <c r="P74" s="1428"/>
      <c r="Q74" s="1428"/>
      <c r="R74" s="1428"/>
      <c r="S74" s="1428"/>
      <c r="T74" s="1428"/>
      <c r="U74" s="1428"/>
      <c r="V74" s="1428"/>
      <c r="W74" s="1428"/>
      <c r="X74" s="1428"/>
      <c r="Y74" s="1428"/>
      <c r="Z74" s="1428"/>
      <c r="AA74" s="1428"/>
      <c r="AB74" s="1428"/>
      <c r="AC74" s="1428"/>
      <c r="AD74" s="1428"/>
      <c r="AE74" s="1428"/>
      <c r="AF74" s="1428"/>
      <c r="AG74" s="1428"/>
      <c r="AH74" s="1428"/>
      <c r="AI74" s="1428"/>
      <c r="AJ74" s="1428"/>
      <c r="AK74" s="1428"/>
      <c r="AL74" s="1428"/>
      <c r="AM74" s="1428"/>
      <c r="AN74" s="1428"/>
      <c r="AO74" s="1428"/>
      <c r="AP74" s="1428"/>
      <c r="AQ74" s="1428"/>
      <c r="AR74" s="1428"/>
      <c r="AS74" s="1428"/>
      <c r="AT74" s="1428"/>
      <c r="AU74" s="1429"/>
    </row>
    <row r="75" spans="2:47" s="6" customFormat="1" ht="21.75" customHeight="1" hidden="1">
      <c r="B75" s="1430" t="s">
        <v>236</v>
      </c>
      <c r="C75" s="1430"/>
      <c r="D75" s="1430"/>
      <c r="E75" s="1430"/>
      <c r="F75" s="1430"/>
      <c r="G75" s="1430"/>
      <c r="H75" s="1430"/>
      <c r="I75" s="1430"/>
      <c r="J75" s="1430"/>
      <c r="N75" s="749"/>
      <c r="O75" s="750"/>
      <c r="P75" s="750"/>
      <c r="Q75" s="493"/>
      <c r="S75" s="6" t="s">
        <v>153</v>
      </c>
      <c r="T75" s="6" t="e">
        <f>#REF!-#REF!-#REF!</f>
        <v>#REF!</v>
      </c>
      <c r="AU75" s="590"/>
    </row>
    <row r="76" spans="14:47" s="6" customFormat="1" ht="20.25" customHeight="1" hidden="1">
      <c r="N76" s="749"/>
      <c r="O76" s="750"/>
      <c r="P76" s="750"/>
      <c r="Q76" s="493"/>
      <c r="AU76" s="590"/>
    </row>
    <row r="77" spans="2:51" s="6" customFormat="1" ht="22.5" customHeight="1">
      <c r="B77" s="1097"/>
      <c r="F77" s="461"/>
      <c r="G77" s="1098"/>
      <c r="H77" s="1430"/>
      <c r="I77" s="1431"/>
      <c r="J77" s="1431"/>
      <c r="K77" s="1431"/>
      <c r="L77" s="1431"/>
      <c r="N77" s="749"/>
      <c r="O77" s="749"/>
      <c r="P77" s="749"/>
      <c r="Q77" s="493"/>
      <c r="AY77" s="6" t="s">
        <v>297</v>
      </c>
    </row>
    <row r="78" spans="2:16" s="6" customFormat="1" ht="52.5" customHeight="1">
      <c r="B78" s="979" t="s">
        <v>313</v>
      </c>
      <c r="C78" s="980"/>
      <c r="D78" s="980"/>
      <c r="E78" s="980"/>
      <c r="F78" s="980"/>
      <c r="G78" s="980"/>
      <c r="H78" s="1379" t="s">
        <v>289</v>
      </c>
      <c r="I78" s="1379"/>
      <c r="J78" s="1379"/>
      <c r="K78" s="1379"/>
      <c r="L78" s="1379"/>
      <c r="N78" s="1099"/>
      <c r="O78" s="1100"/>
      <c r="P78" s="1099"/>
    </row>
    <row r="79" spans="2:16" s="6" customFormat="1" ht="66.75" customHeight="1">
      <c r="B79" s="979" t="s">
        <v>290</v>
      </c>
      <c r="C79" s="981"/>
      <c r="D79" s="981"/>
      <c r="E79" s="981"/>
      <c r="F79" s="981"/>
      <c r="G79" s="981"/>
      <c r="H79" s="1379" t="s">
        <v>291</v>
      </c>
      <c r="I79" s="1379"/>
      <c r="J79" s="1379"/>
      <c r="K79" s="1379"/>
      <c r="L79" s="1379"/>
      <c r="N79" s="1099"/>
      <c r="O79" s="1100"/>
      <c r="P79" s="1099"/>
    </row>
    <row r="80" spans="2:16" s="6" customFormat="1" ht="67.5" customHeight="1">
      <c r="B80" s="979" t="s">
        <v>160</v>
      </c>
      <c r="C80" s="981"/>
      <c r="D80" s="981"/>
      <c r="E80" s="981"/>
      <c r="F80" s="981"/>
      <c r="G80" s="981"/>
      <c r="H80" s="1379" t="s">
        <v>161</v>
      </c>
      <c r="I80" s="1379"/>
      <c r="J80" s="1379"/>
      <c r="K80" s="1379"/>
      <c r="L80" s="1379"/>
      <c r="N80" s="1099"/>
      <c r="O80" s="1099"/>
      <c r="P80" s="1099"/>
    </row>
    <row r="81" spans="2:12" s="6" customFormat="1" ht="66" customHeight="1">
      <c r="B81" s="982" t="s">
        <v>314</v>
      </c>
      <c r="C81" s="983"/>
      <c r="D81" s="983"/>
      <c r="E81" s="983"/>
      <c r="F81" s="983"/>
      <c r="G81" s="983"/>
      <c r="H81" s="1379" t="s">
        <v>289</v>
      </c>
      <c r="I81" s="1379"/>
      <c r="J81" s="1379"/>
      <c r="K81" s="1379"/>
      <c r="L81" s="1379"/>
    </row>
    <row r="82" spans="1:26" s="6" customFormat="1" ht="15">
      <c r="A82" s="1"/>
      <c r="B82" s="965"/>
      <c r="C82" s="966"/>
      <c r="D82" s="966"/>
      <c r="E82" s="966"/>
      <c r="F82" s="965"/>
      <c r="G82" s="965"/>
      <c r="H82" s="965"/>
      <c r="I82" s="965"/>
      <c r="J82" s="965"/>
      <c r="K82" s="965"/>
      <c r="L82" s="966"/>
      <c r="M82" s="966"/>
      <c r="N82" s="966"/>
      <c r="O82" s="488"/>
      <c r="P82" s="488"/>
      <c r="Q82" s="488"/>
      <c r="Y82" s="786"/>
      <c r="Z82" s="786"/>
    </row>
    <row r="83" spans="1:26" s="6" customFormat="1" ht="15">
      <c r="A83" s="1"/>
      <c r="B83" s="965"/>
      <c r="C83" s="966"/>
      <c r="D83" s="966"/>
      <c r="E83" s="966"/>
      <c r="F83" s="965"/>
      <c r="G83" s="965"/>
      <c r="H83" s="965"/>
      <c r="I83" s="965"/>
      <c r="J83" s="965"/>
      <c r="K83" s="965"/>
      <c r="L83" s="966"/>
      <c r="M83" s="966"/>
      <c r="N83" s="966"/>
      <c r="O83" s="488"/>
      <c r="P83" s="488"/>
      <c r="Q83" s="488"/>
      <c r="Y83" s="7"/>
      <c r="Z83" s="7"/>
    </row>
    <row r="84" spans="1:47" s="6" customFormat="1" ht="35.25" customHeight="1">
      <c r="A84" s="1"/>
      <c r="B84" s="965"/>
      <c r="C84" s="966"/>
      <c r="D84" s="966"/>
      <c r="E84" s="966"/>
      <c r="F84" s="965"/>
      <c r="G84" s="965"/>
      <c r="H84" s="965"/>
      <c r="I84" s="965"/>
      <c r="J84" s="965"/>
      <c r="K84" s="965"/>
      <c r="L84" s="966"/>
      <c r="M84" s="1475" t="s">
        <v>306</v>
      </c>
      <c r="N84" s="1475"/>
      <c r="O84" s="1475"/>
      <c r="P84" s="1475"/>
      <c r="Q84" s="1475"/>
      <c r="R84" s="1475"/>
      <c r="S84" s="1475"/>
      <c r="T84" s="1475"/>
      <c r="U84" s="1475"/>
      <c r="V84" s="1475"/>
      <c r="W84" s="1475"/>
      <c r="X84" s="1475"/>
      <c r="Y84" s="1475"/>
      <c r="Z84" s="1475"/>
      <c r="AA84" s="1475"/>
      <c r="AB84" s="1475"/>
      <c r="AC84" s="1475"/>
      <c r="AD84" s="1475"/>
      <c r="AE84" s="1475"/>
      <c r="AF84" s="1475"/>
      <c r="AG84" s="1475"/>
      <c r="AH84" s="1475"/>
      <c r="AI84" s="1475"/>
      <c r="AJ84" s="1475"/>
      <c r="AK84" s="1475"/>
      <c r="AL84" s="1475"/>
      <c r="AM84" s="1475"/>
      <c r="AN84" s="1475"/>
      <c r="AO84" s="1475"/>
      <c r="AP84" s="1475"/>
      <c r="AQ84" s="1475"/>
      <c r="AR84" s="1475"/>
      <c r="AS84" s="1475"/>
      <c r="AT84" s="1475"/>
      <c r="AU84" s="1475"/>
    </row>
    <row r="85" spans="1:49" s="6" customFormat="1" ht="15">
      <c r="A85" s="1"/>
      <c r="B85" s="2"/>
      <c r="C85" s="3"/>
      <c r="D85" s="4"/>
      <c r="E85" s="4"/>
      <c r="F85" s="3"/>
      <c r="G85" s="3"/>
      <c r="H85" s="3"/>
      <c r="I85" s="2"/>
      <c r="J85" s="2"/>
      <c r="K85" s="2"/>
      <c r="L85" s="2"/>
      <c r="M85" s="2"/>
      <c r="N85" s="2"/>
      <c r="O85" s="2"/>
      <c r="P85" s="2"/>
      <c r="Q85" s="2"/>
      <c r="Y85" s="787"/>
      <c r="Z85" s="787"/>
      <c r="AW85" s="6" t="s">
        <v>303</v>
      </c>
    </row>
    <row r="86" spans="1:49" s="6" customFormat="1" ht="15">
      <c r="A86" s="1"/>
      <c r="B86" s="2"/>
      <c r="C86" s="3"/>
      <c r="D86" s="4"/>
      <c r="E86" s="4"/>
      <c r="F86" s="3"/>
      <c r="G86" s="3"/>
      <c r="H86" s="3"/>
      <c r="I86" s="2"/>
      <c r="J86" s="2"/>
      <c r="K86" s="2"/>
      <c r="L86" s="2"/>
      <c r="M86" s="788" t="s">
        <v>298</v>
      </c>
      <c r="N86" s="789"/>
      <c r="O86" s="789"/>
      <c r="P86" s="789"/>
      <c r="Q86" s="789"/>
      <c r="R86" s="583"/>
      <c r="S86" s="583"/>
      <c r="T86" s="583"/>
      <c r="U86" s="583"/>
      <c r="V86" s="583"/>
      <c r="W86" s="583"/>
      <c r="X86" s="583"/>
      <c r="Y86" s="583"/>
      <c r="Z86" s="583"/>
      <c r="AA86" s="583"/>
      <c r="AB86" s="583"/>
      <c r="AC86" s="583"/>
      <c r="AD86" s="583"/>
      <c r="AE86" s="583"/>
      <c r="AF86" s="583"/>
      <c r="AG86" s="583"/>
      <c r="AH86" s="583"/>
      <c r="AI86" s="583"/>
      <c r="AJ86" s="583"/>
      <c r="AK86" s="583"/>
      <c r="AL86" s="583"/>
      <c r="AM86" s="583"/>
      <c r="AN86" s="583"/>
      <c r="AO86" s="583"/>
      <c r="AP86" s="583"/>
      <c r="AQ86" s="583"/>
      <c r="AR86" s="583"/>
      <c r="AS86" s="583"/>
      <c r="AT86" s="583"/>
      <c r="AU86" s="583"/>
      <c r="AW86" s="6">
        <v>15</v>
      </c>
    </row>
    <row r="87" spans="1:47" s="6" customFormat="1" ht="15">
      <c r="A87" s="1"/>
      <c r="B87" s="2"/>
      <c r="C87" s="3"/>
      <c r="D87" s="4"/>
      <c r="E87" s="4"/>
      <c r="F87" s="3"/>
      <c r="G87" s="3"/>
      <c r="H87" s="3"/>
      <c r="I87" s="2"/>
      <c r="J87" s="2"/>
      <c r="K87" s="2"/>
      <c r="L87" s="2"/>
      <c r="M87" s="789" t="s">
        <v>300</v>
      </c>
      <c r="N87" s="789">
        <v>4</v>
      </c>
      <c r="O87" s="789"/>
      <c r="P87" s="789">
        <v>4</v>
      </c>
      <c r="Q87" s="789"/>
      <c r="R87" s="583"/>
      <c r="S87" s="583"/>
      <c r="T87" s="583"/>
      <c r="U87" s="583"/>
      <c r="V87" s="583"/>
      <c r="W87" s="583"/>
      <c r="X87" s="583"/>
      <c r="Y87" s="583"/>
      <c r="Z87" s="583"/>
      <c r="AA87" s="583"/>
      <c r="AB87" s="583"/>
      <c r="AC87" s="583"/>
      <c r="AD87" s="583"/>
      <c r="AE87" s="583"/>
      <c r="AF87" s="583"/>
      <c r="AG87" s="583"/>
      <c r="AH87" s="583"/>
      <c r="AI87" s="583"/>
      <c r="AJ87" s="583"/>
      <c r="AK87" s="583"/>
      <c r="AL87" s="583"/>
      <c r="AM87" s="583"/>
      <c r="AN87" s="583"/>
      <c r="AO87" s="583"/>
      <c r="AP87" s="583"/>
      <c r="AQ87" s="583"/>
      <c r="AR87" s="583"/>
      <c r="AS87" s="583"/>
      <c r="AT87" s="583"/>
      <c r="AU87" s="583"/>
    </row>
    <row r="88" spans="1:47" s="6" customFormat="1" ht="15">
      <c r="A88" s="1"/>
      <c r="B88" s="2"/>
      <c r="C88" s="3"/>
      <c r="D88" s="4"/>
      <c r="E88" s="4"/>
      <c r="F88" s="3"/>
      <c r="G88" s="3"/>
      <c r="H88" s="3"/>
      <c r="I88" s="2"/>
      <c r="J88" s="2"/>
      <c r="K88" s="2"/>
      <c r="L88" s="2"/>
      <c r="M88" s="789" t="s">
        <v>299</v>
      </c>
      <c r="N88" s="789">
        <v>5</v>
      </c>
      <c r="O88" s="789"/>
      <c r="P88" s="789">
        <v>5</v>
      </c>
      <c r="Q88" s="789" t="s">
        <v>302</v>
      </c>
      <c r="R88" s="583"/>
      <c r="S88" s="583"/>
      <c r="T88" s="583"/>
      <c r="U88" s="583"/>
      <c r="V88" s="583"/>
      <c r="W88" s="583"/>
      <c r="X88" s="583"/>
      <c r="Y88" s="583"/>
      <c r="Z88" s="583"/>
      <c r="AA88" s="583"/>
      <c r="AB88" s="583"/>
      <c r="AC88" s="583"/>
      <c r="AD88" s="583"/>
      <c r="AE88" s="583"/>
      <c r="AF88" s="583"/>
      <c r="AG88" s="583"/>
      <c r="AH88" s="583"/>
      <c r="AI88" s="583"/>
      <c r="AJ88" s="583"/>
      <c r="AK88" s="583"/>
      <c r="AL88" s="583"/>
      <c r="AM88" s="583"/>
      <c r="AN88" s="583"/>
      <c r="AO88" s="583"/>
      <c r="AP88" s="583"/>
      <c r="AQ88" s="583"/>
      <c r="AR88" s="583"/>
      <c r="AS88" s="583"/>
      <c r="AT88" s="583"/>
      <c r="AU88" s="583"/>
    </row>
    <row r="89" spans="1:47" s="6" customFormat="1" ht="15">
      <c r="A89" s="1"/>
      <c r="B89" s="2"/>
      <c r="C89" s="3"/>
      <c r="D89" s="4"/>
      <c r="E89" s="4"/>
      <c r="F89" s="3"/>
      <c r="G89" s="3"/>
      <c r="H89" s="3"/>
      <c r="I89" s="2"/>
      <c r="J89" s="2"/>
      <c r="K89" s="2"/>
      <c r="L89" s="2"/>
      <c r="M89" s="788" t="s">
        <v>301</v>
      </c>
      <c r="N89" s="789"/>
      <c r="O89" s="789"/>
      <c r="P89" s="789"/>
      <c r="Q89" s="789"/>
      <c r="R89" s="583"/>
      <c r="S89" s="583"/>
      <c r="T89" s="583"/>
      <c r="U89" s="583"/>
      <c r="V89" s="583"/>
      <c r="W89" s="583"/>
      <c r="X89" s="583"/>
      <c r="Y89" s="583"/>
      <c r="Z89" s="583"/>
      <c r="AA89" s="583"/>
      <c r="AB89" s="583"/>
      <c r="AC89" s="583"/>
      <c r="AD89" s="583"/>
      <c r="AE89" s="583"/>
      <c r="AF89" s="583"/>
      <c r="AG89" s="583"/>
      <c r="AH89" s="583"/>
      <c r="AI89" s="583"/>
      <c r="AJ89" s="583"/>
      <c r="AK89" s="583"/>
      <c r="AL89" s="583"/>
      <c r="AM89" s="583"/>
      <c r="AN89" s="583"/>
      <c r="AO89" s="583"/>
      <c r="AP89" s="583"/>
      <c r="AQ89" s="583"/>
      <c r="AR89" s="583"/>
      <c r="AS89" s="583"/>
      <c r="AT89" s="583"/>
      <c r="AU89" s="583"/>
    </row>
    <row r="90" spans="1:49" s="6" customFormat="1" ht="15">
      <c r="A90" s="1"/>
      <c r="B90" s="2"/>
      <c r="C90" s="3"/>
      <c r="D90" s="4"/>
      <c r="E90" s="4"/>
      <c r="F90" s="3"/>
      <c r="G90" s="3"/>
      <c r="H90" s="3"/>
      <c r="I90" s="2"/>
      <c r="J90" s="2"/>
      <c r="K90" s="2"/>
      <c r="L90" s="2"/>
      <c r="M90" s="789" t="s">
        <v>300</v>
      </c>
      <c r="N90" s="789">
        <v>5</v>
      </c>
      <c r="O90" s="789"/>
      <c r="P90" s="789">
        <v>3</v>
      </c>
      <c r="Q90" s="789"/>
      <c r="R90" s="583"/>
      <c r="S90" s="583"/>
      <c r="T90" s="583"/>
      <c r="U90" s="583"/>
      <c r="V90" s="583"/>
      <c r="W90" s="583"/>
      <c r="X90" s="583"/>
      <c r="Y90" s="583"/>
      <c r="Z90" s="583"/>
      <c r="AA90" s="583"/>
      <c r="AB90" s="583"/>
      <c r="AC90" s="583"/>
      <c r="AD90" s="583"/>
      <c r="AE90" s="583"/>
      <c r="AF90" s="583"/>
      <c r="AG90" s="583"/>
      <c r="AH90" s="583"/>
      <c r="AI90" s="583"/>
      <c r="AJ90" s="583"/>
      <c r="AK90" s="583"/>
      <c r="AL90" s="583"/>
      <c r="AM90" s="583"/>
      <c r="AN90" s="583"/>
      <c r="AO90" s="583"/>
      <c r="AP90" s="583"/>
      <c r="AQ90" s="583"/>
      <c r="AR90" s="583"/>
      <c r="AS90" s="583"/>
      <c r="AT90" s="583"/>
      <c r="AU90" s="583"/>
      <c r="AW90" s="6">
        <v>15</v>
      </c>
    </row>
    <row r="91" spans="1:47" s="6" customFormat="1" ht="15">
      <c r="A91" s="1"/>
      <c r="B91" s="2"/>
      <c r="C91" s="3"/>
      <c r="D91" s="4"/>
      <c r="E91" s="4"/>
      <c r="F91" s="3"/>
      <c r="G91" s="3"/>
      <c r="H91" s="3"/>
      <c r="I91" s="2"/>
      <c r="J91" s="2"/>
      <c r="K91" s="2"/>
      <c r="L91" s="2"/>
      <c r="M91" s="789" t="s">
        <v>299</v>
      </c>
      <c r="N91" s="789">
        <v>3</v>
      </c>
      <c r="O91" s="789"/>
      <c r="P91" s="789">
        <v>5</v>
      </c>
      <c r="Q91" s="789" t="s">
        <v>302</v>
      </c>
      <c r="R91" s="583"/>
      <c r="S91" s="583"/>
      <c r="T91" s="583"/>
      <c r="U91" s="583"/>
      <c r="V91" s="583"/>
      <c r="W91" s="583"/>
      <c r="X91" s="583"/>
      <c r="Y91" s="583"/>
      <c r="Z91" s="583"/>
      <c r="AA91" s="583"/>
      <c r="AB91" s="583"/>
      <c r="AC91" s="583"/>
      <c r="AD91" s="583"/>
      <c r="AE91" s="583"/>
      <c r="AF91" s="583"/>
      <c r="AG91" s="583"/>
      <c r="AH91" s="583"/>
      <c r="AI91" s="583"/>
      <c r="AJ91" s="583"/>
      <c r="AK91" s="583"/>
      <c r="AL91" s="583"/>
      <c r="AM91" s="583"/>
      <c r="AN91" s="583"/>
      <c r="AO91" s="583"/>
      <c r="AP91" s="583"/>
      <c r="AQ91" s="583"/>
      <c r="AR91" s="583"/>
      <c r="AS91" s="583"/>
      <c r="AT91" s="583"/>
      <c r="AU91" s="583"/>
    </row>
    <row r="92" spans="1:26" s="6" customFormat="1" ht="15">
      <c r="A92" s="1"/>
      <c r="B92" s="2"/>
      <c r="C92" s="3"/>
      <c r="D92" s="4"/>
      <c r="E92" s="4"/>
      <c r="F92" s="3"/>
      <c r="G92" s="3"/>
      <c r="H92" s="3"/>
      <c r="I92" s="2"/>
      <c r="J92" s="2"/>
      <c r="K92" s="2"/>
      <c r="L92" s="2"/>
      <c r="M92" s="2"/>
      <c r="N92" s="2"/>
      <c r="O92" s="2"/>
      <c r="P92" s="2"/>
      <c r="Q92" s="2"/>
      <c r="Y92" s="786"/>
      <c r="Z92" s="786"/>
    </row>
    <row r="93" spans="1:26" s="6" customFormat="1" ht="15">
      <c r="A93" s="1"/>
      <c r="B93" s="2"/>
      <c r="C93" s="3"/>
      <c r="D93" s="4"/>
      <c r="E93" s="4"/>
      <c r="F93" s="3"/>
      <c r="G93" s="3"/>
      <c r="H93" s="3"/>
      <c r="I93" s="2"/>
      <c r="J93" s="2"/>
      <c r="K93" s="2"/>
      <c r="L93" s="2"/>
      <c r="M93" s="2"/>
      <c r="N93" s="2"/>
      <c r="O93" s="2"/>
      <c r="P93" s="2"/>
      <c r="Q93" s="2"/>
      <c r="Y93" s="7"/>
      <c r="Z93" s="7"/>
    </row>
    <row r="94" spans="1:26" s="6" customFormat="1" ht="15">
      <c r="A94" s="1"/>
      <c r="B94" s="2"/>
      <c r="C94" s="3"/>
      <c r="D94" s="4"/>
      <c r="E94" s="4"/>
      <c r="F94" s="3"/>
      <c r="G94" s="3"/>
      <c r="H94" s="3"/>
      <c r="I94" s="2"/>
      <c r="J94" s="2"/>
      <c r="K94" s="2"/>
      <c r="L94" s="2"/>
      <c r="M94" s="2"/>
      <c r="N94" s="2"/>
      <c r="O94" s="2"/>
      <c r="P94" s="2"/>
      <c r="Q94" s="2"/>
      <c r="Y94" s="7"/>
      <c r="Z94" s="7"/>
    </row>
    <row r="95" spans="1:26" s="6" customFormat="1" ht="15">
      <c r="A95" s="1"/>
      <c r="B95" s="2"/>
      <c r="C95" s="3"/>
      <c r="D95" s="4"/>
      <c r="E95" s="4"/>
      <c r="F95" s="3"/>
      <c r="G95" s="3"/>
      <c r="H95" s="3"/>
      <c r="I95" s="2"/>
      <c r="J95" s="2"/>
      <c r="K95" s="2"/>
      <c r="L95" s="2"/>
      <c r="M95" s="2"/>
      <c r="N95" s="2"/>
      <c r="O95" s="2"/>
      <c r="P95" s="2"/>
      <c r="Q95" s="2"/>
      <c r="Y95" s="7"/>
      <c r="Z95" s="7"/>
    </row>
    <row r="96" spans="1:26" s="6" customFormat="1" ht="15">
      <c r="A96" s="1"/>
      <c r="B96" s="2"/>
      <c r="C96" s="3"/>
      <c r="D96" s="4"/>
      <c r="E96" s="4"/>
      <c r="F96" s="3"/>
      <c r="G96" s="3"/>
      <c r="H96" s="3"/>
      <c r="I96" s="2"/>
      <c r="J96" s="2"/>
      <c r="K96" s="2"/>
      <c r="L96" s="2"/>
      <c r="M96" s="2"/>
      <c r="N96" s="2"/>
      <c r="O96" s="2"/>
      <c r="P96" s="2"/>
      <c r="Q96" s="2"/>
      <c r="Y96" s="7"/>
      <c r="Z96" s="7"/>
    </row>
    <row r="97" spans="1:26" s="6" customFormat="1" ht="15">
      <c r="A97" s="1"/>
      <c r="B97" s="2"/>
      <c r="C97" s="3"/>
      <c r="D97" s="4"/>
      <c r="E97" s="4"/>
      <c r="F97" s="3"/>
      <c r="G97" s="3"/>
      <c r="H97" s="3"/>
      <c r="I97" s="2"/>
      <c r="J97" s="2"/>
      <c r="K97" s="2"/>
      <c r="L97" s="2"/>
      <c r="M97" s="2"/>
      <c r="N97" s="2"/>
      <c r="O97" s="2"/>
      <c r="P97" s="2"/>
      <c r="Q97" s="2"/>
      <c r="Y97" s="7"/>
      <c r="Z97" s="7"/>
    </row>
    <row r="98" spans="1:26" s="6" customFormat="1" ht="15">
      <c r="A98" s="1"/>
      <c r="B98" s="2"/>
      <c r="C98" s="3"/>
      <c r="D98" s="4"/>
      <c r="E98" s="4"/>
      <c r="F98" s="3"/>
      <c r="G98" s="3"/>
      <c r="H98" s="3"/>
      <c r="I98" s="2"/>
      <c r="J98" s="2"/>
      <c r="K98" s="2"/>
      <c r="L98" s="2"/>
      <c r="M98" s="2"/>
      <c r="N98" s="2"/>
      <c r="O98" s="2"/>
      <c r="P98" s="2"/>
      <c r="Q98" s="2"/>
      <c r="Y98" s="7"/>
      <c r="Z98" s="7"/>
    </row>
    <row r="99" spans="1:26" s="6" customFormat="1" ht="15">
      <c r="A99" s="1"/>
      <c r="B99" s="2"/>
      <c r="C99" s="3"/>
      <c r="D99" s="4"/>
      <c r="E99" s="4"/>
      <c r="F99" s="3"/>
      <c r="G99" s="3"/>
      <c r="H99" s="3"/>
      <c r="I99" s="2"/>
      <c r="J99" s="2"/>
      <c r="K99" s="2"/>
      <c r="L99" s="2"/>
      <c r="M99" s="2"/>
      <c r="N99" s="2"/>
      <c r="O99" s="2"/>
      <c r="P99" s="2"/>
      <c r="Q99" s="2"/>
      <c r="Y99" s="7"/>
      <c r="Z99" s="7"/>
    </row>
    <row r="100" spans="1:26" s="6" customFormat="1" ht="15">
      <c r="A100" s="1"/>
      <c r="B100" s="2"/>
      <c r="C100" s="3"/>
      <c r="D100" s="4"/>
      <c r="E100" s="4"/>
      <c r="F100" s="3"/>
      <c r="G100" s="3"/>
      <c r="H100" s="3"/>
      <c r="I100" s="2"/>
      <c r="J100" s="2"/>
      <c r="K100" s="2"/>
      <c r="L100" s="2"/>
      <c r="M100" s="2"/>
      <c r="N100" s="2"/>
      <c r="O100" s="2"/>
      <c r="P100" s="2"/>
      <c r="Q100" s="2"/>
      <c r="Y100" s="7"/>
      <c r="Z100" s="7"/>
    </row>
    <row r="101" spans="1:26" s="6" customFormat="1" ht="15">
      <c r="A101" s="1"/>
      <c r="B101" s="2"/>
      <c r="C101" s="3"/>
      <c r="D101" s="4"/>
      <c r="E101" s="4"/>
      <c r="F101" s="3"/>
      <c r="G101" s="3"/>
      <c r="H101" s="3"/>
      <c r="I101" s="2"/>
      <c r="J101" s="2"/>
      <c r="K101" s="2"/>
      <c r="L101" s="2"/>
      <c r="M101" s="2"/>
      <c r="N101" s="2"/>
      <c r="O101" s="2"/>
      <c r="P101" s="2"/>
      <c r="Q101" s="2"/>
      <c r="Y101" s="7"/>
      <c r="Z101" s="7"/>
    </row>
    <row r="102" spans="1:26" s="6" customFormat="1" ht="15">
      <c r="A102" s="1"/>
      <c r="B102" s="2"/>
      <c r="C102" s="3"/>
      <c r="D102" s="4"/>
      <c r="E102" s="4"/>
      <c r="F102" s="3"/>
      <c r="G102" s="3"/>
      <c r="H102" s="3"/>
      <c r="I102" s="2"/>
      <c r="J102" s="2"/>
      <c r="K102" s="2"/>
      <c r="L102" s="2"/>
      <c r="M102" s="2"/>
      <c r="N102" s="2"/>
      <c r="O102" s="2"/>
      <c r="P102" s="2"/>
      <c r="Q102" s="2"/>
      <c r="Y102" s="7"/>
      <c r="Z102" s="7"/>
    </row>
    <row r="103" spans="1:26" s="6" customFormat="1" ht="15">
      <c r="A103" s="1"/>
      <c r="B103" s="2"/>
      <c r="C103" s="3"/>
      <c r="D103" s="4"/>
      <c r="E103" s="4"/>
      <c r="F103" s="3"/>
      <c r="G103" s="3"/>
      <c r="H103" s="3"/>
      <c r="I103" s="2"/>
      <c r="J103" s="2"/>
      <c r="K103" s="2"/>
      <c r="L103" s="2"/>
      <c r="M103" s="2"/>
      <c r="N103" s="2"/>
      <c r="O103" s="2"/>
      <c r="P103" s="2"/>
      <c r="Q103" s="2"/>
      <c r="Y103" s="7"/>
      <c r="Z103" s="7"/>
    </row>
    <row r="104" spans="1:26" s="6" customFormat="1" ht="15">
      <c r="A104" s="1"/>
      <c r="B104" s="2"/>
      <c r="C104" s="3"/>
      <c r="D104" s="4"/>
      <c r="E104" s="4"/>
      <c r="F104" s="3"/>
      <c r="G104" s="3"/>
      <c r="H104" s="3"/>
      <c r="I104" s="2"/>
      <c r="J104" s="2"/>
      <c r="K104" s="2"/>
      <c r="L104" s="2"/>
      <c r="M104" s="2"/>
      <c r="N104" s="2"/>
      <c r="O104" s="2"/>
      <c r="P104" s="2"/>
      <c r="Q104" s="2"/>
      <c r="Y104" s="7"/>
      <c r="Z104" s="7"/>
    </row>
    <row r="105" spans="1:26" s="6" customFormat="1" ht="15">
      <c r="A105" s="1"/>
      <c r="B105" s="2"/>
      <c r="C105" s="3"/>
      <c r="D105" s="4"/>
      <c r="E105" s="4"/>
      <c r="F105" s="3"/>
      <c r="G105" s="3"/>
      <c r="H105" s="3"/>
      <c r="I105" s="2"/>
      <c r="J105" s="2"/>
      <c r="K105" s="2"/>
      <c r="L105" s="2"/>
      <c r="M105" s="2"/>
      <c r="N105" s="2"/>
      <c r="O105" s="2"/>
      <c r="P105" s="2"/>
      <c r="Q105" s="2"/>
      <c r="Y105" s="7"/>
      <c r="Z105" s="7"/>
    </row>
    <row r="106" spans="1:26" s="6" customFormat="1" ht="15">
      <c r="A106" s="1"/>
      <c r="B106" s="2"/>
      <c r="C106" s="3"/>
      <c r="D106" s="4"/>
      <c r="E106" s="4"/>
      <c r="F106" s="3"/>
      <c r="G106" s="3"/>
      <c r="H106" s="3"/>
      <c r="I106" s="2"/>
      <c r="J106" s="2"/>
      <c r="K106" s="2"/>
      <c r="L106" s="2"/>
      <c r="M106" s="2"/>
      <c r="N106" s="2"/>
      <c r="O106" s="2"/>
      <c r="P106" s="2"/>
      <c r="Q106" s="2"/>
      <c r="Y106" s="7"/>
      <c r="Z106" s="7"/>
    </row>
    <row r="107" spans="1:26" s="6" customFormat="1" ht="15">
      <c r="A107" s="1"/>
      <c r="B107" s="2"/>
      <c r="C107" s="3"/>
      <c r="D107" s="4"/>
      <c r="E107" s="4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Y107" s="7"/>
      <c r="Z107" s="7"/>
    </row>
    <row r="108" spans="1:26" s="6" customFormat="1" ht="15">
      <c r="A108" s="1"/>
      <c r="B108" s="2"/>
      <c r="C108" s="3"/>
      <c r="D108" s="4"/>
      <c r="E108" s="4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Y108" s="7"/>
      <c r="Z108" s="7"/>
    </row>
    <row r="109" spans="1:26" s="6" customFormat="1" ht="15">
      <c r="A109" s="1"/>
      <c r="B109" s="2"/>
      <c r="C109" s="3"/>
      <c r="D109" s="4"/>
      <c r="E109" s="4"/>
      <c r="F109" s="3"/>
      <c r="G109" s="3"/>
      <c r="H109" s="3"/>
      <c r="I109" s="2"/>
      <c r="J109" s="2"/>
      <c r="K109" s="2"/>
      <c r="L109" s="2"/>
      <c r="M109" s="2"/>
      <c r="N109" s="2"/>
      <c r="O109" s="2"/>
      <c r="P109" s="2"/>
      <c r="Q109" s="2"/>
      <c r="Y109" s="7"/>
      <c r="Z109" s="7"/>
    </row>
    <row r="110" spans="1:26" s="6" customFormat="1" ht="15">
      <c r="A110" s="1"/>
      <c r="B110" s="2"/>
      <c r="C110" s="3"/>
      <c r="D110" s="4"/>
      <c r="E110" s="4"/>
      <c r="F110" s="3"/>
      <c r="G110" s="3"/>
      <c r="H110" s="3"/>
      <c r="I110" s="2"/>
      <c r="J110" s="2"/>
      <c r="K110" s="2"/>
      <c r="L110" s="2"/>
      <c r="M110" s="2"/>
      <c r="N110" s="2"/>
      <c r="O110" s="2"/>
      <c r="P110" s="2"/>
      <c r="Q110" s="2"/>
      <c r="Y110" s="7"/>
      <c r="Z110" s="7"/>
    </row>
    <row r="111" spans="1:26" s="6" customFormat="1" ht="15">
      <c r="A111" s="1"/>
      <c r="B111" s="2"/>
      <c r="C111" s="3"/>
      <c r="D111" s="4"/>
      <c r="E111" s="4"/>
      <c r="F111" s="3"/>
      <c r="G111" s="3"/>
      <c r="H111" s="3"/>
      <c r="I111" s="2"/>
      <c r="J111" s="2"/>
      <c r="K111" s="2"/>
      <c r="L111" s="2"/>
      <c r="M111" s="2"/>
      <c r="N111" s="2"/>
      <c r="O111" s="2"/>
      <c r="P111" s="2"/>
      <c r="Q111" s="2"/>
      <c r="Y111" s="7"/>
      <c r="Z111" s="7"/>
    </row>
    <row r="112" spans="1:26" s="6" customFormat="1" ht="15">
      <c r="A112" s="1"/>
      <c r="B112" s="2"/>
      <c r="C112" s="3"/>
      <c r="D112" s="4"/>
      <c r="E112" s="4"/>
      <c r="F112" s="3"/>
      <c r="G112" s="3"/>
      <c r="H112" s="3"/>
      <c r="I112" s="2"/>
      <c r="J112" s="2"/>
      <c r="K112" s="2"/>
      <c r="L112" s="2"/>
      <c r="M112" s="2"/>
      <c r="N112" s="2"/>
      <c r="O112" s="2"/>
      <c r="P112" s="2"/>
      <c r="Q112" s="2"/>
      <c r="Y112" s="7"/>
      <c r="Z112" s="7"/>
    </row>
    <row r="113" spans="1:26" s="6" customFormat="1" ht="15">
      <c r="A113" s="1"/>
      <c r="B113" s="2"/>
      <c r="C113" s="3"/>
      <c r="D113" s="4"/>
      <c r="E113" s="4"/>
      <c r="F113" s="3"/>
      <c r="G113" s="3"/>
      <c r="H113" s="3"/>
      <c r="I113" s="2"/>
      <c r="J113" s="2"/>
      <c r="K113" s="2"/>
      <c r="L113" s="2"/>
      <c r="M113" s="2"/>
      <c r="N113" s="2"/>
      <c r="O113" s="2"/>
      <c r="P113" s="2"/>
      <c r="Q113" s="2"/>
      <c r="Y113" s="7"/>
      <c r="Z113" s="7"/>
    </row>
    <row r="114" spans="1:47" s="491" customFormat="1" ht="15">
      <c r="A114" s="1"/>
      <c r="B114" s="2"/>
      <c r="C114" s="3"/>
      <c r="D114" s="4"/>
      <c r="E114" s="4"/>
      <c r="F114" s="3"/>
      <c r="G114" s="3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6"/>
      <c r="S114" s="6"/>
      <c r="T114" s="6"/>
      <c r="U114" s="6"/>
      <c r="V114" s="6"/>
      <c r="W114" s="6"/>
      <c r="X114" s="6"/>
      <c r="Y114" s="7"/>
      <c r="Z114" s="7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</row>
    <row r="115" spans="1:47" s="491" customFormat="1" ht="15">
      <c r="A115" s="1"/>
      <c r="B115" s="2"/>
      <c r="C115" s="3"/>
      <c r="D115" s="4"/>
      <c r="E115" s="4"/>
      <c r="F115" s="3"/>
      <c r="G115" s="3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6"/>
      <c r="S115" s="6"/>
      <c r="T115" s="6"/>
      <c r="U115" s="6"/>
      <c r="V115" s="6"/>
      <c r="W115" s="6"/>
      <c r="X115" s="6"/>
      <c r="Y115" s="7"/>
      <c r="Z115" s="7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</row>
    <row r="116" spans="1:47" s="491" customFormat="1" ht="15">
      <c r="A116" s="1"/>
      <c r="B116" s="2"/>
      <c r="C116" s="3"/>
      <c r="D116" s="4"/>
      <c r="E116" s="4"/>
      <c r="F116" s="3"/>
      <c r="G116" s="3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6"/>
      <c r="S116" s="6"/>
      <c r="T116" s="6"/>
      <c r="U116" s="6"/>
      <c r="V116" s="6"/>
      <c r="W116" s="6"/>
      <c r="X116" s="6"/>
      <c r="Y116" s="7"/>
      <c r="Z116" s="7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</row>
    <row r="117" spans="1:26" s="6" customFormat="1" ht="15">
      <c r="A117" s="1"/>
      <c r="B117" s="2"/>
      <c r="C117" s="3"/>
      <c r="D117" s="4"/>
      <c r="E117" s="4"/>
      <c r="F117" s="3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2"/>
      <c r="Y117" s="7"/>
      <c r="Z117" s="7"/>
    </row>
    <row r="118" spans="1:47" s="6" customFormat="1" ht="15">
      <c r="A118" s="1"/>
      <c r="B118" s="2"/>
      <c r="C118" s="3"/>
      <c r="D118" s="4"/>
      <c r="E118" s="4"/>
      <c r="F118" s="3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491"/>
      <c r="S118" s="491"/>
      <c r="T118" s="491"/>
      <c r="U118" s="491"/>
      <c r="V118" s="491"/>
      <c r="W118" s="491"/>
      <c r="X118" s="491"/>
      <c r="Y118" s="492"/>
      <c r="Z118" s="492"/>
      <c r="AA118" s="491"/>
      <c r="AB118" s="491"/>
      <c r="AC118" s="491"/>
      <c r="AD118" s="491"/>
      <c r="AE118" s="491"/>
      <c r="AF118" s="491"/>
      <c r="AG118" s="491"/>
      <c r="AH118" s="491"/>
      <c r="AI118" s="491"/>
      <c r="AJ118" s="491"/>
      <c r="AK118" s="491"/>
      <c r="AL118" s="491"/>
      <c r="AM118" s="491"/>
      <c r="AN118" s="491"/>
      <c r="AO118" s="491"/>
      <c r="AP118" s="491"/>
      <c r="AQ118" s="491"/>
      <c r="AR118" s="491"/>
      <c r="AS118" s="491"/>
      <c r="AT118" s="491"/>
      <c r="AU118" s="491"/>
    </row>
    <row r="119" spans="1:47" s="6" customFormat="1" ht="15">
      <c r="A119" s="1"/>
      <c r="B119" s="2"/>
      <c r="C119" s="3"/>
      <c r="D119" s="4"/>
      <c r="E119" s="4"/>
      <c r="F119" s="3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491"/>
      <c r="S119" s="491"/>
      <c r="T119" s="491"/>
      <c r="U119" s="491"/>
      <c r="V119" s="491"/>
      <c r="W119" s="491"/>
      <c r="X119" s="491"/>
      <c r="Y119" s="492"/>
      <c r="Z119" s="492"/>
      <c r="AA119" s="491"/>
      <c r="AB119" s="491"/>
      <c r="AC119" s="491"/>
      <c r="AD119" s="491"/>
      <c r="AE119" s="491"/>
      <c r="AF119" s="491"/>
      <c r="AG119" s="491"/>
      <c r="AH119" s="491"/>
      <c r="AI119" s="491"/>
      <c r="AJ119" s="491"/>
      <c r="AK119" s="491"/>
      <c r="AL119" s="491"/>
      <c r="AM119" s="491"/>
      <c r="AN119" s="491"/>
      <c r="AO119" s="491"/>
      <c r="AP119" s="491"/>
      <c r="AQ119" s="491"/>
      <c r="AR119" s="491"/>
      <c r="AS119" s="491"/>
      <c r="AT119" s="491"/>
      <c r="AU119" s="491"/>
    </row>
    <row r="120" spans="1:47" s="6" customFormat="1" ht="15">
      <c r="A120" s="1"/>
      <c r="B120" s="2"/>
      <c r="C120" s="3"/>
      <c r="D120" s="4"/>
      <c r="E120" s="4"/>
      <c r="F120" s="3"/>
      <c r="G120" s="3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491"/>
      <c r="S120" s="491"/>
      <c r="T120" s="491"/>
      <c r="U120" s="491"/>
      <c r="V120" s="491"/>
      <c r="W120" s="491"/>
      <c r="X120" s="491"/>
      <c r="Y120" s="492"/>
      <c r="Z120" s="492"/>
      <c r="AA120" s="491"/>
      <c r="AB120" s="491"/>
      <c r="AC120" s="491"/>
      <c r="AD120" s="491"/>
      <c r="AE120" s="491"/>
      <c r="AF120" s="491"/>
      <c r="AG120" s="491"/>
      <c r="AH120" s="491"/>
      <c r="AI120" s="491"/>
      <c r="AJ120" s="491"/>
      <c r="AK120" s="491"/>
      <c r="AL120" s="491"/>
      <c r="AM120" s="491"/>
      <c r="AN120" s="491"/>
      <c r="AO120" s="491"/>
      <c r="AP120" s="491"/>
      <c r="AQ120" s="491"/>
      <c r="AR120" s="491"/>
      <c r="AS120" s="491"/>
      <c r="AT120" s="491"/>
      <c r="AU120" s="491"/>
    </row>
    <row r="121" spans="1:26" s="6" customFormat="1" ht="15">
      <c r="A121" s="1"/>
      <c r="B121" s="2"/>
      <c r="C121" s="3"/>
      <c r="D121" s="4"/>
      <c r="E121" s="4"/>
      <c r="F121" s="3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2"/>
      <c r="Y121" s="7"/>
      <c r="Z121" s="7"/>
    </row>
    <row r="122" spans="1:26" s="6" customFormat="1" ht="15">
      <c r="A122" s="1"/>
      <c r="B122" s="2"/>
      <c r="C122" s="3"/>
      <c r="D122" s="4"/>
      <c r="E122" s="4"/>
      <c r="F122" s="3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Y122" s="7"/>
      <c r="Z122" s="7"/>
    </row>
    <row r="123" spans="1:26" s="6" customFormat="1" ht="15">
      <c r="A123" s="1"/>
      <c r="B123" s="2"/>
      <c r="C123" s="3"/>
      <c r="D123" s="4"/>
      <c r="E123" s="4"/>
      <c r="F123" s="3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2"/>
      <c r="Y123" s="7"/>
      <c r="Z123" s="7"/>
    </row>
    <row r="124" spans="1:26" s="6" customFormat="1" ht="15">
      <c r="A124" s="1"/>
      <c r="B124" s="2"/>
      <c r="C124" s="3"/>
      <c r="D124" s="4"/>
      <c r="E124" s="4"/>
      <c r="F124" s="3"/>
      <c r="G124" s="3"/>
      <c r="H124" s="3"/>
      <c r="I124" s="2"/>
      <c r="J124" s="2"/>
      <c r="K124" s="2"/>
      <c r="L124" s="2"/>
      <c r="M124" s="2"/>
      <c r="N124" s="2"/>
      <c r="O124" s="2"/>
      <c r="P124" s="2"/>
      <c r="Q124" s="2"/>
      <c r="Y124" s="7"/>
      <c r="Z124" s="7"/>
    </row>
    <row r="125" spans="1:26" s="6" customFormat="1" ht="15">
      <c r="A125" s="1"/>
      <c r="B125" s="2"/>
      <c r="C125" s="3"/>
      <c r="D125" s="4"/>
      <c r="E125" s="4"/>
      <c r="F125" s="3"/>
      <c r="G125" s="3"/>
      <c r="H125" s="3"/>
      <c r="I125" s="2"/>
      <c r="J125" s="2"/>
      <c r="K125" s="2"/>
      <c r="L125" s="2"/>
      <c r="M125" s="2"/>
      <c r="N125" s="2"/>
      <c r="O125" s="2"/>
      <c r="P125" s="2"/>
      <c r="Q125" s="2"/>
      <c r="Y125" s="7"/>
      <c r="Z125" s="7"/>
    </row>
    <row r="126" spans="1:26" s="6" customFormat="1" ht="1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47" s="493" customFormat="1" ht="1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6"/>
      <c r="S130" s="6"/>
      <c r="T130" s="6"/>
      <c r="U130" s="6"/>
      <c r="V130" s="6"/>
      <c r="W130" s="6"/>
      <c r="X130" s="6"/>
      <c r="Y130" s="7"/>
      <c r="Z130" s="7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</row>
    <row r="131" spans="1:47" s="493" customFormat="1" ht="1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6"/>
      <c r="S131" s="6"/>
      <c r="T131" s="6"/>
      <c r="U131" s="6"/>
      <c r="V131" s="6"/>
      <c r="W131" s="6"/>
      <c r="X131" s="6"/>
      <c r="Y131" s="7"/>
      <c r="Z131" s="7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</row>
    <row r="132" spans="1:47" s="493" customFormat="1" ht="1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6"/>
      <c r="S132" s="6"/>
      <c r="T132" s="6"/>
      <c r="U132" s="6"/>
      <c r="V132" s="6"/>
      <c r="W132" s="6"/>
      <c r="X132" s="6"/>
      <c r="Y132" s="7"/>
      <c r="Z132" s="7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</row>
    <row r="133" spans="1:47" s="493" customFormat="1" ht="1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6"/>
      <c r="S133" s="6"/>
      <c r="T133" s="6"/>
      <c r="U133" s="6"/>
      <c r="V133" s="6"/>
      <c r="W133" s="6"/>
      <c r="X133" s="6"/>
      <c r="Y133" s="7"/>
      <c r="Z133" s="7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</row>
    <row r="134" spans="1:26" s="493" customFormat="1" ht="1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494"/>
      <c r="Z134" s="494"/>
    </row>
    <row r="135" spans="1:26" s="493" customFormat="1" ht="1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494"/>
      <c r="Z135" s="494"/>
    </row>
    <row r="136" spans="1:26" s="493" customFormat="1" ht="1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494"/>
      <c r="Z136" s="494"/>
    </row>
    <row r="137" spans="1:26" s="493" customFormat="1" ht="1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494"/>
      <c r="Z137" s="494"/>
    </row>
    <row r="138" spans="1:47" s="495" customFormat="1" ht="1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493"/>
      <c r="S138" s="493"/>
      <c r="T138" s="493"/>
      <c r="U138" s="493"/>
      <c r="V138" s="493"/>
      <c r="W138" s="493"/>
      <c r="X138" s="493"/>
      <c r="Y138" s="494"/>
      <c r="Z138" s="494"/>
      <c r="AA138" s="493"/>
      <c r="AB138" s="493"/>
      <c r="AC138" s="493"/>
      <c r="AD138" s="493"/>
      <c r="AE138" s="493"/>
      <c r="AF138" s="493"/>
      <c r="AG138" s="493"/>
      <c r="AH138" s="493"/>
      <c r="AI138" s="493"/>
      <c r="AJ138" s="493"/>
      <c r="AK138" s="493"/>
      <c r="AL138" s="493"/>
      <c r="AM138" s="493"/>
      <c r="AN138" s="493"/>
      <c r="AO138" s="493"/>
      <c r="AP138" s="493"/>
      <c r="AQ138" s="493"/>
      <c r="AR138" s="493"/>
      <c r="AS138" s="493"/>
      <c r="AT138" s="493"/>
      <c r="AU138" s="493"/>
    </row>
    <row r="139" spans="1:26" s="493" customFormat="1" ht="1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494"/>
      <c r="Z139" s="494"/>
    </row>
    <row r="140" spans="1:26" s="493" customFormat="1" ht="1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494"/>
      <c r="Z140" s="494"/>
    </row>
    <row r="141" spans="1:26" s="493" customFormat="1" ht="1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494"/>
      <c r="Z141" s="494"/>
    </row>
    <row r="142" spans="1:47" s="493" customFormat="1" ht="1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495"/>
      <c r="S142" s="495"/>
      <c r="T142" s="495"/>
      <c r="U142" s="495"/>
      <c r="V142" s="495"/>
      <c r="W142" s="495"/>
      <c r="X142" s="495"/>
      <c r="Y142" s="496"/>
      <c r="Z142" s="496"/>
      <c r="AA142" s="495"/>
      <c r="AB142" s="495"/>
      <c r="AC142" s="495"/>
      <c r="AD142" s="495"/>
      <c r="AE142" s="495"/>
      <c r="AF142" s="495"/>
      <c r="AG142" s="495"/>
      <c r="AH142" s="495"/>
      <c r="AI142" s="495"/>
      <c r="AJ142" s="495"/>
      <c r="AK142" s="495"/>
      <c r="AL142" s="495"/>
      <c r="AM142" s="495"/>
      <c r="AN142" s="495"/>
      <c r="AO142" s="495"/>
      <c r="AP142" s="495"/>
      <c r="AQ142" s="495"/>
      <c r="AR142" s="495"/>
      <c r="AS142" s="495"/>
      <c r="AT142" s="495"/>
      <c r="AU142" s="495"/>
    </row>
    <row r="143" spans="1:26" s="493" customFormat="1" ht="1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494"/>
      <c r="Z143" s="494"/>
    </row>
    <row r="144" spans="1:26" s="493" customFormat="1" ht="1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494"/>
      <c r="Z144" s="494"/>
    </row>
    <row r="145" spans="1:26" s="493" customFormat="1" ht="1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494"/>
      <c r="Z145" s="494"/>
    </row>
    <row r="146" spans="1:26" s="493" customFormat="1" ht="1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494"/>
      <c r="Z146" s="494"/>
    </row>
    <row r="147" spans="1:47" s="6" customFormat="1" ht="1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493"/>
      <c r="S147" s="493"/>
      <c r="T147" s="493"/>
      <c r="U147" s="493"/>
      <c r="V147" s="493"/>
      <c r="W147" s="493"/>
      <c r="X147" s="493"/>
      <c r="Y147" s="494"/>
      <c r="Z147" s="494"/>
      <c r="AA147" s="493"/>
      <c r="AB147" s="493"/>
      <c r="AC147" s="493"/>
      <c r="AD147" s="493"/>
      <c r="AE147" s="493"/>
      <c r="AF147" s="493"/>
      <c r="AG147" s="493"/>
      <c r="AH147" s="493"/>
      <c r="AI147" s="493"/>
      <c r="AJ147" s="493"/>
      <c r="AK147" s="493"/>
      <c r="AL147" s="493"/>
      <c r="AM147" s="493"/>
      <c r="AN147" s="493"/>
      <c r="AO147" s="493"/>
      <c r="AP147" s="493"/>
      <c r="AQ147" s="493"/>
      <c r="AR147" s="493"/>
      <c r="AS147" s="493"/>
      <c r="AT147" s="493"/>
      <c r="AU147" s="493"/>
    </row>
    <row r="148" spans="1:47" s="6" customFormat="1" ht="1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493"/>
      <c r="S148" s="493"/>
      <c r="T148" s="493"/>
      <c r="U148" s="493"/>
      <c r="V148" s="493"/>
      <c r="W148" s="493"/>
      <c r="X148" s="493"/>
      <c r="Y148" s="494"/>
      <c r="Z148" s="494"/>
      <c r="AA148" s="493"/>
      <c r="AB148" s="493"/>
      <c r="AC148" s="493"/>
      <c r="AD148" s="493"/>
      <c r="AE148" s="493"/>
      <c r="AF148" s="493"/>
      <c r="AG148" s="493"/>
      <c r="AH148" s="493"/>
      <c r="AI148" s="493"/>
      <c r="AJ148" s="493"/>
      <c r="AK148" s="493"/>
      <c r="AL148" s="493"/>
      <c r="AM148" s="493"/>
      <c r="AN148" s="493"/>
      <c r="AO148" s="493"/>
      <c r="AP148" s="493"/>
      <c r="AQ148" s="493"/>
      <c r="AR148" s="493"/>
      <c r="AS148" s="493"/>
      <c r="AT148" s="493"/>
      <c r="AU148" s="493"/>
    </row>
    <row r="149" spans="1:47" s="6" customFormat="1" ht="1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493"/>
      <c r="S149" s="493"/>
      <c r="T149" s="493"/>
      <c r="U149" s="493"/>
      <c r="V149" s="493"/>
      <c r="W149" s="493"/>
      <c r="X149" s="493"/>
      <c r="Y149" s="494"/>
      <c r="Z149" s="494"/>
      <c r="AA149" s="493"/>
      <c r="AB149" s="493"/>
      <c r="AC149" s="493"/>
      <c r="AD149" s="493"/>
      <c r="AE149" s="493"/>
      <c r="AF149" s="493"/>
      <c r="AG149" s="493"/>
      <c r="AH149" s="493"/>
      <c r="AI149" s="493"/>
      <c r="AJ149" s="493"/>
      <c r="AK149" s="493"/>
      <c r="AL149" s="493"/>
      <c r="AM149" s="493"/>
      <c r="AN149" s="493"/>
      <c r="AO149" s="493"/>
      <c r="AP149" s="493"/>
      <c r="AQ149" s="493"/>
      <c r="AR149" s="493"/>
      <c r="AS149" s="493"/>
      <c r="AT149" s="493"/>
      <c r="AU149" s="493"/>
    </row>
    <row r="150" spans="1:47" s="6" customFormat="1" ht="1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493"/>
      <c r="S150" s="493"/>
      <c r="T150" s="493"/>
      <c r="U150" s="493"/>
      <c r="V150" s="493"/>
      <c r="W150" s="493"/>
      <c r="X150" s="493"/>
      <c r="Y150" s="494"/>
      <c r="Z150" s="494"/>
      <c r="AA150" s="493"/>
      <c r="AB150" s="493"/>
      <c r="AC150" s="493"/>
      <c r="AD150" s="493"/>
      <c r="AE150" s="493"/>
      <c r="AF150" s="493"/>
      <c r="AG150" s="493"/>
      <c r="AH150" s="493"/>
      <c r="AI150" s="493"/>
      <c r="AJ150" s="493"/>
      <c r="AK150" s="493"/>
      <c r="AL150" s="493"/>
      <c r="AM150" s="493"/>
      <c r="AN150" s="493"/>
      <c r="AO150" s="493"/>
      <c r="AP150" s="493"/>
      <c r="AQ150" s="493"/>
      <c r="AR150" s="493"/>
      <c r="AS150" s="493"/>
      <c r="AT150" s="493"/>
      <c r="AU150" s="493"/>
    </row>
    <row r="151" spans="1:26" s="6" customFormat="1" ht="1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6" customFormat="1" ht="1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485"/>
      <c r="Y159" s="7"/>
      <c r="Z159" s="7"/>
    </row>
    <row r="160" spans="18:47" ht="15">
      <c r="R160" s="485"/>
      <c r="S160" s="6"/>
      <c r="T160" s="6"/>
      <c r="U160" s="6"/>
      <c r="V160" s="6"/>
      <c r="W160" s="6"/>
      <c r="X160" s="6"/>
      <c r="Y160" s="7"/>
      <c r="Z160" s="7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</row>
    <row r="161" spans="18:47" ht="15">
      <c r="R161" s="485"/>
      <c r="S161" s="6"/>
      <c r="T161" s="6"/>
      <c r="U161" s="6"/>
      <c r="V161" s="6"/>
      <c r="W161" s="6"/>
      <c r="X161" s="6"/>
      <c r="Y161" s="7"/>
      <c r="Z161" s="7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</row>
    <row r="162" spans="18:47" ht="15">
      <c r="R162" s="485"/>
      <c r="S162" s="6"/>
      <c r="T162" s="6"/>
      <c r="U162" s="6"/>
      <c r="V162" s="6"/>
      <c r="W162" s="6"/>
      <c r="X162" s="6"/>
      <c r="Y162" s="7"/>
      <c r="Z162" s="7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</row>
    <row r="163" spans="18:47" ht="15">
      <c r="R163" s="485"/>
      <c r="S163" s="6"/>
      <c r="T163" s="6"/>
      <c r="U163" s="6"/>
      <c r="V163" s="6"/>
      <c r="W163" s="6"/>
      <c r="X163" s="6"/>
      <c r="Y163" s="7"/>
      <c r="Z163" s="7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</row>
    <row r="164" spans="18:47" ht="15">
      <c r="R164" s="488"/>
      <c r="AU164" s="2"/>
    </row>
    <row r="165" spans="18:47" ht="15">
      <c r="R165" s="488"/>
      <c r="AU165" s="2"/>
    </row>
    <row r="166" spans="18:47" ht="15">
      <c r="R166" s="488"/>
      <c r="AU166" s="2"/>
    </row>
    <row r="167" spans="18:47" ht="15">
      <c r="R167" s="488"/>
      <c r="AU167" s="2"/>
    </row>
    <row r="168" spans="18:47" ht="15">
      <c r="R168" s="488"/>
      <c r="AU168" s="2"/>
    </row>
    <row r="169" spans="18:47" ht="15">
      <c r="R169" s="488"/>
      <c r="AU169" s="2"/>
    </row>
    <row r="170" spans="18:47" ht="15">
      <c r="R170" s="488"/>
      <c r="AU170" s="2"/>
    </row>
    <row r="171" spans="18:47" ht="15">
      <c r="R171" s="488"/>
      <c r="AU171" s="2"/>
    </row>
    <row r="172" spans="18:47" ht="15">
      <c r="R172" s="488"/>
      <c r="AU172" s="2"/>
    </row>
    <row r="173" spans="18:47" ht="15">
      <c r="R173" s="488"/>
      <c r="AU173" s="2"/>
    </row>
    <row r="174" spans="18:47" ht="15">
      <c r="R174" s="488"/>
      <c r="AU174" s="2"/>
    </row>
    <row r="175" spans="18:47" ht="15">
      <c r="R175" s="488"/>
      <c r="AU175" s="2"/>
    </row>
    <row r="176" ht="15">
      <c r="AU176" s="2"/>
    </row>
    <row r="177" spans="18:47" ht="15">
      <c r="R177" s="497"/>
      <c r="AU177" s="2"/>
    </row>
    <row r="178" spans="18:47" ht="15">
      <c r="R178" s="481"/>
      <c r="S178" s="481"/>
      <c r="T178" s="481"/>
      <c r="U178" s="481"/>
      <c r="V178" s="481"/>
      <c r="W178" s="481"/>
      <c r="X178" s="481"/>
      <c r="Y178" s="498"/>
      <c r="AU178" s="2"/>
    </row>
    <row r="179" spans="18:47" ht="15">
      <c r="R179" s="3"/>
      <c r="S179" s="3"/>
      <c r="T179" s="3"/>
      <c r="U179" s="3"/>
      <c r="V179" s="3"/>
      <c r="W179" s="3"/>
      <c r="X179" s="3"/>
      <c r="Y179" s="499"/>
      <c r="AU179" s="2"/>
    </row>
    <row r="180" spans="18:47" ht="15">
      <c r="R180" s="3"/>
      <c r="S180" s="3"/>
      <c r="T180" s="3"/>
      <c r="U180" s="3"/>
      <c r="V180" s="3"/>
      <c r="W180" s="3"/>
      <c r="X180" s="3"/>
      <c r="Y180" s="499"/>
      <c r="AU180" s="2"/>
    </row>
    <row r="181" spans="18:47" ht="15">
      <c r="R181" s="3"/>
      <c r="S181" s="3"/>
      <c r="T181" s="3"/>
      <c r="U181" s="3"/>
      <c r="V181" s="3"/>
      <c r="W181" s="3"/>
      <c r="X181" s="3"/>
      <c r="Y181" s="499"/>
      <c r="AU181" s="2"/>
    </row>
    <row r="182" ht="15">
      <c r="AU182" s="2"/>
    </row>
    <row r="183" ht="15">
      <c r="AU183" s="2"/>
    </row>
    <row r="184" ht="15">
      <c r="AU184" s="2"/>
    </row>
    <row r="185" ht="15">
      <c r="AU185" s="2"/>
    </row>
    <row r="186" ht="15">
      <c r="AU186" s="2"/>
    </row>
    <row r="187" ht="15">
      <c r="AU187" s="2"/>
    </row>
    <row r="188" ht="15">
      <c r="AU188" s="2"/>
    </row>
    <row r="189" ht="15">
      <c r="AU189" s="2"/>
    </row>
    <row r="190" ht="15">
      <c r="AU190" s="2"/>
    </row>
    <row r="191" ht="15">
      <c r="AU191" s="2"/>
    </row>
    <row r="192" ht="15">
      <c r="AU192" s="2"/>
    </row>
    <row r="193" ht="15">
      <c r="AU193" s="2"/>
    </row>
    <row r="194" ht="15">
      <c r="AU194" s="2"/>
    </row>
    <row r="195" ht="15">
      <c r="AU195" s="2"/>
    </row>
    <row r="196" ht="15">
      <c r="AU196" s="2"/>
    </row>
    <row r="197" ht="15">
      <c r="AU197" s="2"/>
    </row>
    <row r="198" ht="15">
      <c r="AU198" s="2"/>
    </row>
    <row r="199" ht="15">
      <c r="AU199" s="2"/>
    </row>
    <row r="200" ht="15">
      <c r="AU200" s="2"/>
    </row>
    <row r="201" ht="15">
      <c r="AU201" s="2"/>
    </row>
    <row r="202" ht="15">
      <c r="AU202" s="2"/>
    </row>
    <row r="203" ht="15">
      <c r="AU203" s="2"/>
    </row>
    <row r="204" ht="15">
      <c r="AU204" s="2"/>
    </row>
    <row r="205" ht="15">
      <c r="AU205" s="2"/>
    </row>
    <row r="206" ht="15">
      <c r="AU206" s="2"/>
    </row>
    <row r="207" ht="15">
      <c r="AU207" s="2"/>
    </row>
    <row r="208" ht="15">
      <c r="AU208" s="2"/>
    </row>
    <row r="209" ht="15">
      <c r="AU209" s="2"/>
    </row>
    <row r="210" ht="15">
      <c r="AU210" s="2"/>
    </row>
    <row r="211" ht="15">
      <c r="AU211" s="2"/>
    </row>
    <row r="212" ht="15">
      <c r="AU212" s="2"/>
    </row>
    <row r="213" ht="15">
      <c r="AU213" s="2"/>
    </row>
    <row r="214" ht="15">
      <c r="AU214" s="2"/>
    </row>
    <row r="215" ht="15">
      <c r="AU215" s="2"/>
    </row>
    <row r="216" ht="15">
      <c r="AU216" s="2"/>
    </row>
    <row r="217" ht="15">
      <c r="AU217" s="2"/>
    </row>
    <row r="218" ht="15">
      <c r="AU218" s="2"/>
    </row>
    <row r="219" ht="15">
      <c r="AU219" s="2"/>
    </row>
    <row r="220" ht="15">
      <c r="AU220" s="2"/>
    </row>
    <row r="221" ht="15">
      <c r="AU221" s="2"/>
    </row>
    <row r="222" ht="15">
      <c r="AU222" s="2"/>
    </row>
    <row r="223" ht="15">
      <c r="AU223" s="2"/>
    </row>
    <row r="224" ht="15">
      <c r="AU224" s="2"/>
    </row>
    <row r="225" ht="15">
      <c r="AU225" s="2"/>
    </row>
    <row r="226" ht="15">
      <c r="AU226" s="2"/>
    </row>
    <row r="227" ht="15">
      <c r="AU227" s="2"/>
    </row>
    <row r="228" ht="15">
      <c r="AU228" s="2"/>
    </row>
    <row r="229" ht="15">
      <c r="AU229" s="2"/>
    </row>
    <row r="230" ht="15">
      <c r="AU230" s="2"/>
    </row>
    <row r="231" ht="15">
      <c r="AU231" s="2"/>
    </row>
    <row r="232" ht="15">
      <c r="AU232" s="2"/>
    </row>
    <row r="233" ht="15">
      <c r="AU233" s="2"/>
    </row>
    <row r="234" ht="15">
      <c r="AU234" s="2"/>
    </row>
    <row r="235" ht="15">
      <c r="AU235" s="2"/>
    </row>
    <row r="236" ht="15">
      <c r="AU236" s="2"/>
    </row>
    <row r="237" ht="15">
      <c r="AU237" s="2"/>
    </row>
    <row r="238" ht="15">
      <c r="AU238" s="2"/>
    </row>
    <row r="239" ht="15">
      <c r="AU239" s="2"/>
    </row>
    <row r="240" ht="15">
      <c r="AU240" s="2"/>
    </row>
    <row r="241" ht="15">
      <c r="AU241" s="2"/>
    </row>
    <row r="242" ht="15">
      <c r="AU242" s="2"/>
    </row>
    <row r="243" ht="15">
      <c r="AU243" s="2"/>
    </row>
    <row r="244" ht="15">
      <c r="AU244" s="2"/>
    </row>
    <row r="245" ht="15">
      <c r="AU245" s="2"/>
    </row>
    <row r="246" ht="15">
      <c r="AU246" s="2"/>
    </row>
    <row r="247" ht="15">
      <c r="AU247" s="2"/>
    </row>
    <row r="248" ht="15">
      <c r="AU248" s="2"/>
    </row>
    <row r="249" ht="15">
      <c r="AU249" s="2"/>
    </row>
    <row r="250" ht="15">
      <c r="AU250" s="2"/>
    </row>
    <row r="251" ht="15">
      <c r="AU251" s="2"/>
    </row>
    <row r="252" ht="15">
      <c r="AU252" s="2"/>
    </row>
    <row r="253" ht="15">
      <c r="AU253" s="2"/>
    </row>
    <row r="254" ht="15">
      <c r="AU254" s="2"/>
    </row>
    <row r="255" ht="15">
      <c r="AU255" s="2"/>
    </row>
    <row r="256" ht="15">
      <c r="AU256" s="2"/>
    </row>
    <row r="257" ht="15">
      <c r="AU257" s="2"/>
    </row>
    <row r="258" ht="15">
      <c r="AU258" s="2"/>
    </row>
    <row r="259" ht="15">
      <c r="AU259" s="2"/>
    </row>
    <row r="260" ht="15">
      <c r="AU260" s="2"/>
    </row>
    <row r="261" ht="15">
      <c r="AU261" s="2"/>
    </row>
    <row r="262" ht="15">
      <c r="AU262" s="2"/>
    </row>
    <row r="263" ht="15">
      <c r="AU263" s="2"/>
    </row>
    <row r="264" ht="15">
      <c r="AU264" s="2"/>
    </row>
    <row r="265" ht="15">
      <c r="AU265" s="2"/>
    </row>
    <row r="266" ht="15">
      <c r="AU266" s="2"/>
    </row>
    <row r="267" ht="15">
      <c r="AU267" s="2"/>
    </row>
    <row r="268" ht="15">
      <c r="AU268" s="2"/>
    </row>
    <row r="269" ht="15">
      <c r="AU269" s="2"/>
    </row>
    <row r="270" ht="15">
      <c r="AU270" s="2"/>
    </row>
    <row r="271" ht="15">
      <c r="AU271" s="2"/>
    </row>
    <row r="272" ht="15">
      <c r="AU272" s="2"/>
    </row>
    <row r="273" ht="15">
      <c r="AU273" s="2"/>
    </row>
    <row r="274" ht="15">
      <c r="AU274" s="2"/>
    </row>
    <row r="275" ht="15">
      <c r="AU275" s="2"/>
    </row>
    <row r="276" ht="15">
      <c r="AU276" s="2"/>
    </row>
    <row r="277" ht="15">
      <c r="AU277" s="2"/>
    </row>
    <row r="278" ht="15">
      <c r="AU278" s="2"/>
    </row>
    <row r="279" ht="15">
      <c r="AU279" s="2"/>
    </row>
    <row r="280" ht="15">
      <c r="AU280" s="2"/>
    </row>
    <row r="281" ht="15">
      <c r="AU281" s="2"/>
    </row>
    <row r="282" ht="15">
      <c r="AU282" s="2"/>
    </row>
    <row r="283" ht="15">
      <c r="AU283" s="2"/>
    </row>
    <row r="284" ht="15">
      <c r="AU284" s="2"/>
    </row>
    <row r="285" ht="15">
      <c r="AU285" s="2"/>
    </row>
    <row r="286" ht="15">
      <c r="AU286" s="2"/>
    </row>
    <row r="287" ht="15">
      <c r="AU287" s="2"/>
    </row>
    <row r="288" ht="15">
      <c r="AU288" s="2"/>
    </row>
    <row r="289" ht="15">
      <c r="AU289" s="2"/>
    </row>
    <row r="290" ht="15">
      <c r="AU290" s="2"/>
    </row>
    <row r="291" ht="15">
      <c r="AU291" s="2"/>
    </row>
    <row r="292" ht="15">
      <c r="AU292" s="2"/>
    </row>
    <row r="293" ht="15">
      <c r="AU293" s="2"/>
    </row>
    <row r="294" ht="15">
      <c r="AU294" s="2"/>
    </row>
    <row r="295" ht="15">
      <c r="AU295" s="2"/>
    </row>
    <row r="296" ht="15">
      <c r="AU296" s="2"/>
    </row>
    <row r="297" ht="15">
      <c r="AU297" s="2"/>
    </row>
    <row r="298" ht="15">
      <c r="AU298" s="2"/>
    </row>
    <row r="299" ht="15">
      <c r="AU299" s="2"/>
    </row>
    <row r="300" ht="15">
      <c r="AU300" s="2"/>
    </row>
    <row r="301" ht="15">
      <c r="AU301" s="2"/>
    </row>
    <row r="302" ht="15">
      <c r="AU302" s="2"/>
    </row>
    <row r="303" ht="15">
      <c r="AU303" s="2"/>
    </row>
    <row r="304" ht="15">
      <c r="AU304" s="2"/>
    </row>
    <row r="305" ht="15">
      <c r="AU305" s="2"/>
    </row>
    <row r="306" ht="15">
      <c r="AU306" s="2"/>
    </row>
    <row r="307" ht="15">
      <c r="AU307" s="2"/>
    </row>
    <row r="308" ht="15">
      <c r="AU308" s="2"/>
    </row>
    <row r="309" ht="15">
      <c r="AU309" s="2"/>
    </row>
    <row r="310" ht="15">
      <c r="AU310" s="2"/>
    </row>
    <row r="311" ht="15">
      <c r="AU311" s="2"/>
    </row>
    <row r="312" ht="15">
      <c r="AU312" s="2"/>
    </row>
    <row r="313" ht="15">
      <c r="AU313" s="2"/>
    </row>
    <row r="314" ht="15">
      <c r="AU314" s="2"/>
    </row>
    <row r="315" ht="15">
      <c r="AU315" s="2"/>
    </row>
    <row r="316" ht="15">
      <c r="AU316" s="2"/>
    </row>
    <row r="317" ht="15">
      <c r="AU317" s="2"/>
    </row>
    <row r="318" ht="15">
      <c r="AU318" s="2"/>
    </row>
    <row r="319" ht="15">
      <c r="AU319" s="2"/>
    </row>
    <row r="320" ht="15">
      <c r="AU320" s="2"/>
    </row>
    <row r="321" ht="15">
      <c r="AU321" s="2"/>
    </row>
    <row r="322" ht="15">
      <c r="AU322" s="2"/>
    </row>
    <row r="323" ht="15">
      <c r="AU323" s="2"/>
    </row>
    <row r="324" ht="15">
      <c r="AU324" s="2"/>
    </row>
    <row r="325" ht="15">
      <c r="AU325" s="2"/>
    </row>
    <row r="326" ht="15">
      <c r="AU326" s="2"/>
    </row>
    <row r="327" ht="15">
      <c r="AU327" s="2"/>
    </row>
    <row r="328" ht="15">
      <c r="AU328" s="2"/>
    </row>
    <row r="329" ht="15">
      <c r="AU329" s="2"/>
    </row>
    <row r="330" ht="15">
      <c r="AU330" s="2"/>
    </row>
    <row r="331" ht="15">
      <c r="AU331" s="2"/>
    </row>
    <row r="332" ht="15">
      <c r="AU332" s="2"/>
    </row>
    <row r="333" ht="15">
      <c r="AU333" s="2"/>
    </row>
    <row r="334" ht="15">
      <c r="AU334" s="2"/>
    </row>
    <row r="335" ht="15">
      <c r="AU335" s="2"/>
    </row>
    <row r="336" ht="15">
      <c r="AU336" s="2"/>
    </row>
    <row r="337" ht="15">
      <c r="AU337" s="2"/>
    </row>
    <row r="338" ht="15">
      <c r="AU338" s="2"/>
    </row>
    <row r="339" ht="15">
      <c r="AU339" s="2"/>
    </row>
    <row r="340" ht="15">
      <c r="AU340" s="2"/>
    </row>
    <row r="341" ht="15">
      <c r="AU341" s="2"/>
    </row>
    <row r="342" ht="15">
      <c r="AU342" s="2"/>
    </row>
    <row r="343" ht="15">
      <c r="AU343" s="2"/>
    </row>
    <row r="344" ht="15">
      <c r="AU344" s="2"/>
    </row>
    <row r="345" ht="15">
      <c r="AU345" s="2"/>
    </row>
    <row r="346" ht="15">
      <c r="AU346" s="2"/>
    </row>
    <row r="347" ht="15">
      <c r="AU347" s="2"/>
    </row>
    <row r="348" ht="15">
      <c r="AU348" s="2"/>
    </row>
    <row r="349" ht="15">
      <c r="AU349" s="2"/>
    </row>
    <row r="350" ht="15">
      <c r="AU350" s="2"/>
    </row>
    <row r="351" ht="15">
      <c r="AU351" s="2"/>
    </row>
    <row r="352" ht="15">
      <c r="AU352" s="2"/>
    </row>
    <row r="353" ht="15">
      <c r="AU353" s="2"/>
    </row>
    <row r="354" ht="15">
      <c r="AU354" s="2"/>
    </row>
    <row r="355" ht="15">
      <c r="AU355" s="2"/>
    </row>
    <row r="356" ht="15">
      <c r="AU356" s="2"/>
    </row>
    <row r="357" ht="15">
      <c r="AU357" s="2"/>
    </row>
    <row r="358" ht="15">
      <c r="AU358" s="2"/>
    </row>
    <row r="359" ht="15">
      <c r="AU359" s="2"/>
    </row>
    <row r="360" ht="15">
      <c r="AU360" s="2"/>
    </row>
    <row r="361" ht="15">
      <c r="AU361" s="2"/>
    </row>
    <row r="362" ht="15">
      <c r="AU362" s="2"/>
    </row>
    <row r="363" ht="15">
      <c r="AU363" s="2"/>
    </row>
    <row r="364" ht="15">
      <c r="AU364" s="2"/>
    </row>
    <row r="365" ht="15">
      <c r="AU365" s="2"/>
    </row>
    <row r="366" ht="15">
      <c r="AU366" s="2"/>
    </row>
    <row r="367" ht="15">
      <c r="AU367" s="2"/>
    </row>
    <row r="368" ht="15">
      <c r="AU368" s="2"/>
    </row>
    <row r="369" ht="15">
      <c r="AU369" s="2"/>
    </row>
    <row r="370" ht="15">
      <c r="AU370" s="2"/>
    </row>
    <row r="371" ht="15">
      <c r="AU371" s="2"/>
    </row>
    <row r="372" ht="15">
      <c r="AU372" s="2"/>
    </row>
    <row r="373" ht="15">
      <c r="AU373" s="2"/>
    </row>
    <row r="374" ht="15">
      <c r="AU374" s="2"/>
    </row>
    <row r="375" ht="15">
      <c r="AU375" s="2"/>
    </row>
    <row r="376" ht="15">
      <c r="AU376" s="2"/>
    </row>
    <row r="377" ht="15">
      <c r="AU377" s="2"/>
    </row>
    <row r="378" ht="15">
      <c r="AU378" s="2"/>
    </row>
    <row r="379" ht="15">
      <c r="AU379" s="2"/>
    </row>
    <row r="380" ht="15">
      <c r="AU380" s="2"/>
    </row>
    <row r="381" ht="15">
      <c r="AU381" s="2"/>
    </row>
    <row r="382" ht="15">
      <c r="AU382" s="2"/>
    </row>
    <row r="383" ht="15">
      <c r="AU383" s="2"/>
    </row>
    <row r="384" ht="15">
      <c r="AU384" s="2"/>
    </row>
    <row r="385" ht="15">
      <c r="AU385" s="2"/>
    </row>
    <row r="386" ht="15">
      <c r="AU386" s="2"/>
    </row>
    <row r="387" ht="15">
      <c r="AU387" s="2"/>
    </row>
    <row r="388" ht="15">
      <c r="AU388" s="2"/>
    </row>
    <row r="389" ht="15">
      <c r="AU389" s="2"/>
    </row>
    <row r="390" ht="15">
      <c r="AU390" s="2"/>
    </row>
    <row r="391" ht="15">
      <c r="AU391" s="2"/>
    </row>
    <row r="392" ht="15">
      <c r="AU392" s="2"/>
    </row>
    <row r="393" ht="15">
      <c r="AU393" s="2"/>
    </row>
    <row r="394" ht="15">
      <c r="AU394" s="2"/>
    </row>
    <row r="395" ht="15">
      <c r="AU395" s="2"/>
    </row>
    <row r="396" ht="15">
      <c r="AU396" s="2"/>
    </row>
    <row r="397" ht="15">
      <c r="AU397" s="2"/>
    </row>
    <row r="398" ht="15">
      <c r="AU398" s="2"/>
    </row>
    <row r="399" ht="15">
      <c r="AU399" s="2"/>
    </row>
  </sheetData>
  <sheetProtection selectLockedCells="1" selectUnlockedCells="1"/>
  <mergeCells count="66">
    <mergeCell ref="M84:AU84"/>
    <mergeCell ref="A18:AU18"/>
    <mergeCell ref="A30:B30"/>
    <mergeCell ref="Q73:AU73"/>
    <mergeCell ref="A69:M69"/>
    <mergeCell ref="A70:M70"/>
    <mergeCell ref="A71:M71"/>
    <mergeCell ref="A72:M72"/>
    <mergeCell ref="N73:P73"/>
    <mergeCell ref="A33:B33"/>
    <mergeCell ref="C33:F33"/>
    <mergeCell ref="A35:AU35"/>
    <mergeCell ref="A31:AU31"/>
    <mergeCell ref="A34:B34"/>
    <mergeCell ref="C64:F64"/>
    <mergeCell ref="A37:AU37"/>
    <mergeCell ref="A45:AU45"/>
    <mergeCell ref="C42:F42"/>
    <mergeCell ref="A46:AU46"/>
    <mergeCell ref="A42:B42"/>
    <mergeCell ref="A10:AU10"/>
    <mergeCell ref="A64:B64"/>
    <mergeCell ref="C34:F34"/>
    <mergeCell ref="C27:F27"/>
    <mergeCell ref="C17:F17"/>
    <mergeCell ref="A28:AU28"/>
    <mergeCell ref="A36:AU36"/>
    <mergeCell ref="A27:B27"/>
    <mergeCell ref="C30:F30"/>
    <mergeCell ref="A11:AU11"/>
    <mergeCell ref="A17:B17"/>
    <mergeCell ref="H80:L80"/>
    <mergeCell ref="A67:AU67"/>
    <mergeCell ref="A65:B65"/>
    <mergeCell ref="C65:F65"/>
    <mergeCell ref="A68:F68"/>
    <mergeCell ref="H78:L78"/>
    <mergeCell ref="A74:AU74"/>
    <mergeCell ref="H77:L77"/>
    <mergeCell ref="B75:J75"/>
    <mergeCell ref="C5:C8"/>
    <mergeCell ref="D5:D8"/>
    <mergeCell ref="F7:F8"/>
    <mergeCell ref="J4:L4"/>
    <mergeCell ref="J5:J8"/>
    <mergeCell ref="E5:F6"/>
    <mergeCell ref="L5:L8"/>
    <mergeCell ref="I4:I8"/>
    <mergeCell ref="H3:H8"/>
    <mergeCell ref="N2:AU2"/>
    <mergeCell ref="N3:P3"/>
    <mergeCell ref="Q3:AU3"/>
    <mergeCell ref="K5:K8"/>
    <mergeCell ref="N4:AU5"/>
    <mergeCell ref="M3:M8"/>
    <mergeCell ref="I3:L3"/>
    <mergeCell ref="H81:L81"/>
    <mergeCell ref="H79:L79"/>
    <mergeCell ref="A1:AU1"/>
    <mergeCell ref="A2:A8"/>
    <mergeCell ref="B2:B8"/>
    <mergeCell ref="C2:F4"/>
    <mergeCell ref="G2:G8"/>
    <mergeCell ref="N7:AU7"/>
    <mergeCell ref="E7:E8"/>
    <mergeCell ref="H2:M2"/>
  </mergeCells>
  <printOptions/>
  <pageMargins left="1.06" right="0.3937007874015748" top="0.5511811023622047" bottom="0.3937007874015748" header="0.5118110236220472" footer="0.5118110236220472"/>
  <pageSetup fitToHeight="0" fitToWidth="1" horizontalDpi="600" verticalDpi="600" orientation="landscape" paperSize="9" scale="72" r:id="rId1"/>
  <rowBreaks count="2" manualBreakCount="2">
    <brk id="30" max="46" man="1"/>
    <brk id="58" max="46" man="1"/>
  </rowBreaks>
  <ignoredErrors>
    <ignoredError sqref="H14:M1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3">
      <selection activeCell="G30" sqref="G30"/>
    </sheetView>
  </sheetViews>
  <sheetFormatPr defaultColWidth="9.00390625" defaultRowHeight="12.75"/>
  <cols>
    <col min="3" max="3" width="33.875" style="0" customWidth="1"/>
    <col min="5" max="5" width="15.50390625" style="0" customWidth="1"/>
    <col min="11" max="13" width="1.875" style="0" customWidth="1"/>
  </cols>
  <sheetData>
    <row r="1" spans="1:18" ht="54.75">
      <c r="A1" s="1134" t="s">
        <v>361</v>
      </c>
      <c r="B1" s="1135" t="s">
        <v>362</v>
      </c>
      <c r="C1" s="1136" t="s">
        <v>363</v>
      </c>
      <c r="D1" s="1136" t="s">
        <v>364</v>
      </c>
      <c r="E1" s="1136" t="s">
        <v>365</v>
      </c>
      <c r="F1" s="1137" t="s">
        <v>366</v>
      </c>
      <c r="G1" s="1136" t="s">
        <v>367</v>
      </c>
      <c r="H1" s="1136" t="s">
        <v>368</v>
      </c>
      <c r="I1" s="1136" t="s">
        <v>369</v>
      </c>
      <c r="J1" s="1136" t="s">
        <v>370</v>
      </c>
      <c r="K1" s="1136"/>
      <c r="L1" s="1136"/>
      <c r="M1" s="1135"/>
      <c r="N1" s="1136" t="s">
        <v>371</v>
      </c>
      <c r="O1" s="1138" t="s">
        <v>372</v>
      </c>
      <c r="P1" s="1138" t="s">
        <v>373</v>
      </c>
      <c r="Q1" s="1136" t="s">
        <v>374</v>
      </c>
      <c r="R1" s="1139" t="s">
        <v>375</v>
      </c>
    </row>
    <row r="2" spans="1:10" ht="12.75">
      <c r="A2" s="1202" t="s">
        <v>376</v>
      </c>
      <c r="B2" s="1202"/>
      <c r="C2" s="1202"/>
      <c r="D2" s="1202"/>
      <c r="E2" s="1202"/>
      <c r="F2" s="1202"/>
      <c r="G2" s="1202"/>
      <c r="H2" s="1202"/>
      <c r="I2" s="1202"/>
      <c r="J2" s="1202"/>
    </row>
    <row r="3" spans="1:17" ht="12.75">
      <c r="A3" s="1140" t="str">
        <f>'[1]семестровки ОМТ'!A67</f>
        <v>1.1</v>
      </c>
      <c r="B3" t="str">
        <f>'[1]семестровки ОМТ'!AV67</f>
        <v>ЗО</v>
      </c>
      <c r="C3" t="str">
        <f>'[1]семестровки ОМТ'!B67</f>
        <v>Охорона праці в галузі та цивільний захист</v>
      </c>
      <c r="D3">
        <v>1</v>
      </c>
      <c r="E3" t="s">
        <v>377</v>
      </c>
      <c r="F3">
        <f>'[1]семестровки ОМТ'!N67</f>
        <v>2</v>
      </c>
      <c r="G3" s="1141">
        <f>'[1]семестровки ОМТ'!J67</f>
        <v>20</v>
      </c>
      <c r="H3" s="1141">
        <f>'[1]семестровки ОМТ'!K67</f>
        <v>0</v>
      </c>
      <c r="I3" s="1141">
        <f>'[1]семестровки ОМТ'!L67</f>
        <v>10</v>
      </c>
      <c r="J3" t="str">
        <f>'[1]семестровки ОМТ'!AX67</f>
        <v>екзамен</v>
      </c>
      <c r="N3" t="str">
        <f>'[1]семестровки ОМТ'!AW67</f>
        <v>хіоп</v>
      </c>
      <c r="O3" t="s">
        <v>378</v>
      </c>
      <c r="P3" t="s">
        <v>378</v>
      </c>
      <c r="Q3" t="s">
        <v>379</v>
      </c>
    </row>
    <row r="4" spans="1:17" ht="12.75">
      <c r="A4" s="1140" t="str">
        <f>'[1]семестровки ОМТ'!A68</f>
        <v>1.3.1</v>
      </c>
      <c r="B4" t="str">
        <f>'[1]семестровки ОМТ'!AV68</f>
        <v>ЗО</v>
      </c>
      <c r="C4" t="str">
        <f>'[1]семестровки ОМТ'!B68</f>
        <v>Іноземна мова (за професійним спрямуванням)</v>
      </c>
      <c r="D4">
        <v>1</v>
      </c>
      <c r="E4" t="s">
        <v>377</v>
      </c>
      <c r="F4">
        <f>'[1]семестровки ОМТ'!N68</f>
        <v>2</v>
      </c>
      <c r="G4" s="1141">
        <f>'[1]семестровки ОМТ'!J68</f>
        <v>0</v>
      </c>
      <c r="H4" s="1141">
        <f>'[1]семестровки ОМТ'!K68</f>
        <v>0</v>
      </c>
      <c r="I4" s="1141">
        <f>'[1]семестровки ОМТ'!L68</f>
        <v>30</v>
      </c>
      <c r="J4" t="str">
        <f>'[1]семестровки ОМТ'!AX68</f>
        <v>залік</v>
      </c>
      <c r="N4" t="str">
        <f>'[1]семестровки ОМТ'!AW68</f>
        <v>мп</v>
      </c>
      <c r="O4" t="s">
        <v>380</v>
      </c>
      <c r="P4" t="s">
        <v>378</v>
      </c>
      <c r="Q4" t="s">
        <v>379</v>
      </c>
    </row>
    <row r="5" spans="1:17" ht="12.75">
      <c r="A5" s="1140" t="str">
        <f>'[1]семестровки ОМТ'!A69</f>
        <v>2.1</v>
      </c>
      <c r="B5" t="str">
        <f>'[1]семестровки ОМТ'!AV69</f>
        <v>ПО</v>
      </c>
      <c r="C5" t="str">
        <f>'[1]семестровки ОМТ'!B69</f>
        <v>Методика та організація наукових досліджень</v>
      </c>
      <c r="D5">
        <v>1</v>
      </c>
      <c r="E5" t="s">
        <v>377</v>
      </c>
      <c r="F5">
        <f>'[1]семестровки ОМТ'!N69</f>
        <v>3</v>
      </c>
      <c r="G5" s="1141">
        <f>'[1]семестровки ОМТ'!J69</f>
        <v>30</v>
      </c>
      <c r="H5" s="1141">
        <f>'[1]семестровки ОМТ'!K69</f>
        <v>0</v>
      </c>
      <c r="I5" s="1141">
        <f>'[1]семестровки ОМТ'!L69</f>
        <v>15</v>
      </c>
      <c r="J5" t="str">
        <f>'[1]семестровки ОМТ'!AX69</f>
        <v>залік</v>
      </c>
      <c r="N5" t="str">
        <f>'[1]семестровки ОМТ'!AW69</f>
        <v>омт</v>
      </c>
      <c r="O5" t="s">
        <v>378</v>
      </c>
      <c r="P5" t="s">
        <v>378</v>
      </c>
      <c r="Q5" t="s">
        <v>379</v>
      </c>
    </row>
    <row r="6" spans="1:17" ht="12.75">
      <c r="A6" s="1140" t="str">
        <f>'[1]семестровки ОМТ'!A70</f>
        <v>2.2</v>
      </c>
      <c r="B6" t="str">
        <f>'[1]семестровки ОМТ'!AV70</f>
        <v>ПО</v>
      </c>
      <c r="C6" t="str">
        <f>'[1]семестровки ОМТ'!B70</f>
        <v>Основи теорії керування якістю технологічних систем</v>
      </c>
      <c r="D6">
        <v>1</v>
      </c>
      <c r="E6" t="s">
        <v>377</v>
      </c>
      <c r="F6">
        <f>'[1]семестровки ОМТ'!N70</f>
        <v>2</v>
      </c>
      <c r="G6" s="1141">
        <f>'[1]семестровки ОМТ'!J70</f>
        <v>15</v>
      </c>
      <c r="H6" s="1141">
        <f>'[1]семестровки ОМТ'!K70</f>
        <v>0</v>
      </c>
      <c r="I6" s="1141">
        <f>'[1]семестровки ОМТ'!L70</f>
        <v>15</v>
      </c>
      <c r="J6" t="str">
        <f>'[1]семестровки ОМТ'!AX70</f>
        <v>залік</v>
      </c>
      <c r="N6" t="str">
        <f>'[1]семестровки ОМТ'!AW70</f>
        <v>авп</v>
      </c>
      <c r="O6" t="s">
        <v>381</v>
      </c>
      <c r="P6" t="s">
        <v>378</v>
      </c>
      <c r="Q6" t="s">
        <v>379</v>
      </c>
    </row>
    <row r="7" spans="1:17" ht="12.75">
      <c r="A7" s="1140" t="str">
        <f>'[1]семестровки ОМТ'!A71</f>
        <v>2.4</v>
      </c>
      <c r="B7" t="str">
        <f>'[1]семестровки ОМТ'!AV71</f>
        <v>ПО</v>
      </c>
      <c r="C7" t="str">
        <f>'[1]семестровки ОМТ'!B71</f>
        <v>Спеціальні види в металургії</v>
      </c>
      <c r="D7">
        <v>1</v>
      </c>
      <c r="E7" t="s">
        <v>377</v>
      </c>
      <c r="F7">
        <f>'[1]семестровки ОМТ'!N71</f>
        <v>3</v>
      </c>
      <c r="G7" s="1141">
        <f>'[1]семестровки ОМТ'!J71</f>
        <v>30</v>
      </c>
      <c r="H7" s="1141">
        <f>'[1]семестровки ОМТ'!K71</f>
        <v>0</v>
      </c>
      <c r="I7" s="1141">
        <f>'[1]семестровки ОМТ'!L71</f>
        <v>15</v>
      </c>
      <c r="J7" t="str">
        <f>'[1]семестровки ОМТ'!AX71</f>
        <v>екзамен</v>
      </c>
      <c r="N7" t="str">
        <f>'[1]семестровки ОМТ'!AW71</f>
        <v>омт</v>
      </c>
      <c r="O7" t="s">
        <v>378</v>
      </c>
      <c r="P7" t="s">
        <v>378</v>
      </c>
      <c r="Q7" t="s">
        <v>379</v>
      </c>
    </row>
    <row r="8" spans="1:17" ht="12.75">
      <c r="A8" s="1140" t="str">
        <f>'[1]семестровки ОМТ'!A72</f>
        <v>2.6</v>
      </c>
      <c r="B8" t="str">
        <f>'[1]семестровки ОМТ'!AV72</f>
        <v>ПО</v>
      </c>
      <c r="C8" t="str">
        <f>'[1]семестровки ОМТ'!B72</f>
        <v>Ресурсозберігаючі технології в металургії</v>
      </c>
      <c r="D8">
        <v>1</v>
      </c>
      <c r="E8" t="s">
        <v>377</v>
      </c>
      <c r="F8">
        <f>'[1]семестровки ОМТ'!N72</f>
        <v>3</v>
      </c>
      <c r="G8" s="1141">
        <f>'[1]семестровки ОМТ'!J72</f>
        <v>30</v>
      </c>
      <c r="H8" s="1141">
        <f>'[1]семестровки ОМТ'!K72</f>
        <v>0</v>
      </c>
      <c r="I8" s="1141">
        <f>'[1]семестровки ОМТ'!L72</f>
        <v>15</v>
      </c>
      <c r="J8" t="str">
        <f>'[1]семестровки ОМТ'!AX72</f>
        <v>екзамен</v>
      </c>
      <c r="N8" t="str">
        <f>'[1]семестровки ОМТ'!AW72</f>
        <v>омт</v>
      </c>
      <c r="O8" t="s">
        <v>378</v>
      </c>
      <c r="P8" t="s">
        <v>378</v>
      </c>
      <c r="Q8" t="s">
        <v>379</v>
      </c>
    </row>
    <row r="9" spans="1:18" ht="12.75">
      <c r="A9" s="1140" t="str">
        <f>'[1]семестровки ОМТ'!A73</f>
        <v>2.2.1</v>
      </c>
      <c r="B9" t="str">
        <f>'[1]семестровки ОМТ'!AV73</f>
        <v>ПВ</v>
      </c>
      <c r="C9" t="str">
        <f>'[1]семестровки ОМТ'!B73</f>
        <v>Технологія ковальсько-штампувального виробництва</v>
      </c>
      <c r="D9">
        <v>1</v>
      </c>
      <c r="E9" t="s">
        <v>377</v>
      </c>
      <c r="F9">
        <f>'[1]семестровки ОМТ'!N73</f>
        <v>4</v>
      </c>
      <c r="G9" s="1141">
        <f>'[1]семестровки ОМТ'!J73</f>
        <v>30</v>
      </c>
      <c r="H9" s="1141">
        <f>'[1]семестровки ОМТ'!K73</f>
        <v>0</v>
      </c>
      <c r="I9" s="1141">
        <f>'[1]семестровки ОМТ'!L73</f>
        <v>30</v>
      </c>
      <c r="J9" t="str">
        <f>'[1]семестровки ОМТ'!AX73</f>
        <v>екзамен</v>
      </c>
      <c r="N9" t="str">
        <f>'[1]семестровки ОМТ'!AW73</f>
        <v>омт</v>
      </c>
      <c r="O9" t="s">
        <v>378</v>
      </c>
      <c r="P9" t="s">
        <v>378</v>
      </c>
      <c r="Q9" t="s">
        <v>379</v>
      </c>
      <c r="R9" t="s">
        <v>382</v>
      </c>
    </row>
    <row r="10" spans="1:18" ht="12.75">
      <c r="A10" s="1140" t="str">
        <f>'[1]семестровки ОМТ'!A74</f>
        <v>2.10</v>
      </c>
      <c r="B10" t="str">
        <f>'[1]семестровки ОМТ'!AV74</f>
        <v>ПВ</v>
      </c>
      <c r="C10" t="str">
        <f>'[1]семестровки ОМТ'!B74</f>
        <v>Комп'ютерне моделювання процесів нанотехнологій та ІПД</v>
      </c>
      <c r="D10">
        <v>1</v>
      </c>
      <c r="E10" t="s">
        <v>377</v>
      </c>
      <c r="F10">
        <f>'[1]семестровки ОМТ'!N74</f>
        <v>3</v>
      </c>
      <c r="G10" s="1141">
        <f>'[1]семестровки ОМТ'!J74</f>
        <v>30</v>
      </c>
      <c r="H10" s="1141">
        <f>'[1]семестровки ОМТ'!K74</f>
        <v>15</v>
      </c>
      <c r="I10" s="1141">
        <f>'[1]семестровки ОМТ'!L74</f>
        <v>0</v>
      </c>
      <c r="J10" t="str">
        <f>'[1]семестровки ОМТ'!AX74</f>
        <v>залік</v>
      </c>
      <c r="N10" t="str">
        <f>'[1]семестровки ОМТ'!AW74</f>
        <v>омт</v>
      </c>
      <c r="O10" t="s">
        <v>378</v>
      </c>
      <c r="P10" t="s">
        <v>378</v>
      </c>
      <c r="Q10" t="s">
        <v>379</v>
      </c>
      <c r="R10" t="s">
        <v>382</v>
      </c>
    </row>
    <row r="11" spans="1:17" ht="12.75">
      <c r="A11" s="1140">
        <f>'[1]семестровки ОМТ'!A75</f>
        <v>0</v>
      </c>
      <c r="B11">
        <f>'[1]семестровки ОМТ'!AV75</f>
        <v>0</v>
      </c>
      <c r="C11" t="str">
        <f>'[1]семестровки ОМТ'!B75</f>
        <v>Фізвиховання </v>
      </c>
      <c r="D11">
        <v>1</v>
      </c>
      <c r="E11" t="s">
        <v>377</v>
      </c>
      <c r="F11" t="str">
        <f>'[1]семестровки ОМТ'!N75</f>
        <v>С</v>
      </c>
      <c r="G11" s="1141">
        <f>'[1]семестровки ОМТ'!J75</f>
        <v>0</v>
      </c>
      <c r="H11" s="1141">
        <f>'[1]семестровки ОМТ'!K75</f>
        <v>0</v>
      </c>
      <c r="I11" s="1141">
        <f>'[1]семестровки ОМТ'!L75</f>
        <v>0</v>
      </c>
      <c r="J11">
        <f>'[1]семестровки ОМТ'!AX75</f>
        <v>0</v>
      </c>
      <c r="N11" t="str">
        <f>'[1]семестровки ОМТ'!AW75</f>
        <v>фв</v>
      </c>
      <c r="O11" t="s">
        <v>380</v>
      </c>
      <c r="P11" t="s">
        <v>378</v>
      </c>
      <c r="Q11" t="s">
        <v>379</v>
      </c>
    </row>
    <row r="12" spans="1:10" ht="12.75">
      <c r="A12" s="1206" t="str">
        <f>'[1]семестровки ОМТ'!B77</f>
        <v>2а семестр</v>
      </c>
      <c r="B12" s="1206"/>
      <c r="C12" s="1206"/>
      <c r="D12" s="1206"/>
      <c r="E12" s="1206"/>
      <c r="F12" s="1206"/>
      <c r="G12" s="1206"/>
      <c r="H12" s="1206"/>
      <c r="I12" s="1206"/>
      <c r="J12" s="1206"/>
    </row>
    <row r="13" spans="1:17" ht="12.75">
      <c r="A13" s="1140" t="str">
        <f>'[1]семестровки ОМТ'!A78</f>
        <v>1.2</v>
      </c>
      <c r="B13" t="str">
        <f>'[1]семестровки ОМТ'!AV78</f>
        <v>ЗО</v>
      </c>
      <c r="C13" t="str">
        <f>'[1]семестровки ОМТ'!B78</f>
        <v>Інтелектуальна власність </v>
      </c>
      <c r="D13" t="s">
        <v>21</v>
      </c>
      <c r="E13" t="s">
        <v>377</v>
      </c>
      <c r="F13">
        <f>'[1]семестровки ОМТ'!N78</f>
        <v>2</v>
      </c>
      <c r="G13" s="1141">
        <f>'[1]семестровки ОМТ'!J78</f>
        <v>9</v>
      </c>
      <c r="H13" s="1141">
        <f>'[1]семестровки ОМТ'!K78</f>
        <v>0</v>
      </c>
      <c r="I13" s="1141">
        <f>'[1]семестровки ОМТ'!L78</f>
        <v>9</v>
      </c>
      <c r="J13">
        <f>'[1]семестровки ОМТ'!AX78</f>
        <v>0</v>
      </c>
      <c r="N13" t="str">
        <f>'[1]семестровки ОМТ'!AW78</f>
        <v>кдм</v>
      </c>
      <c r="O13" t="s">
        <v>378</v>
      </c>
      <c r="P13" t="s">
        <v>378</v>
      </c>
      <c r="Q13" t="s">
        <v>379</v>
      </c>
    </row>
    <row r="14" spans="1:17" ht="12.75">
      <c r="A14" s="1140" t="str">
        <f>'[1]семестровки ОМТ'!A79</f>
        <v>1.3.2</v>
      </c>
      <c r="B14" t="str">
        <f>'[1]семестровки ОМТ'!AV79</f>
        <v>ЗО</v>
      </c>
      <c r="C14" t="str">
        <f>'[1]семестровки ОМТ'!B79</f>
        <v>Іноземна мова (за професійним спрямуванням)</v>
      </c>
      <c r="D14" t="s">
        <v>21</v>
      </c>
      <c r="E14" t="s">
        <v>377</v>
      </c>
      <c r="F14">
        <f>'[1]семестровки ОМТ'!N79</f>
        <v>2</v>
      </c>
      <c r="G14" s="1141">
        <f>'[1]семестровки ОМТ'!J79</f>
        <v>0</v>
      </c>
      <c r="H14" s="1141">
        <f>'[1]семестровки ОМТ'!K79</f>
        <v>0</v>
      </c>
      <c r="I14" s="1141">
        <f>'[1]семестровки ОМТ'!L79</f>
        <v>18</v>
      </c>
      <c r="J14">
        <f>'[1]семестровки ОМТ'!AX79</f>
        <v>0</v>
      </c>
      <c r="N14" t="str">
        <f>'[1]семестровки ОМТ'!AW79</f>
        <v>мп</v>
      </c>
      <c r="O14" t="s">
        <v>380</v>
      </c>
      <c r="P14" t="s">
        <v>378</v>
      </c>
      <c r="Q14" t="s">
        <v>379</v>
      </c>
    </row>
    <row r="15" spans="1:17" ht="12.75">
      <c r="A15" s="1140" t="str">
        <f>'[1]семестровки ОМТ'!A80</f>
        <v>2.3</v>
      </c>
      <c r="B15" t="str">
        <f>'[1]семестровки ОМТ'!AV80</f>
        <v>ПО</v>
      </c>
      <c r="C15" t="str">
        <f>'[1]семестровки ОМТ'!B80</f>
        <v>Спецкурс за напрямком 
магістерської роботи</v>
      </c>
      <c r="D15" t="s">
        <v>21</v>
      </c>
      <c r="E15" t="s">
        <v>377</v>
      </c>
      <c r="F15">
        <f>'[1]семестровки ОМТ'!N80</f>
        <v>2</v>
      </c>
      <c r="G15" s="1141">
        <f>'[1]семестровки ОМТ'!J80</f>
        <v>9</v>
      </c>
      <c r="H15" s="1141">
        <f>'[1]семестровки ОМТ'!K80</f>
        <v>0</v>
      </c>
      <c r="I15" s="1141">
        <f>'[1]семестровки ОМТ'!L80</f>
        <v>9</v>
      </c>
      <c r="J15">
        <f>'[1]семестровки ОМТ'!AX80</f>
        <v>0</v>
      </c>
      <c r="N15" t="str">
        <f>'[1]семестровки ОМТ'!AW80</f>
        <v>омт</v>
      </c>
      <c r="O15" t="s">
        <v>378</v>
      </c>
      <c r="P15" t="s">
        <v>378</v>
      </c>
      <c r="Q15" t="s">
        <v>379</v>
      </c>
    </row>
    <row r="16" spans="1:17" ht="12.75">
      <c r="A16" s="1140" t="str">
        <f>'[1]семестровки ОМТ'!A81</f>
        <v>2.5</v>
      </c>
      <c r="B16" t="str">
        <f>'[1]семестровки ОМТ'!AV81</f>
        <v>ПО</v>
      </c>
      <c r="C16" t="str">
        <f>'[1]семестровки ОМТ'!B81</f>
        <v>Прогресивні технології в металургії</v>
      </c>
      <c r="D16" t="s">
        <v>21</v>
      </c>
      <c r="E16" t="s">
        <v>377</v>
      </c>
      <c r="F16">
        <f>'[1]семестровки ОМТ'!N81</f>
        <v>3</v>
      </c>
      <c r="G16" s="1141">
        <f>'[1]семестровки ОМТ'!J81</f>
        <v>18</v>
      </c>
      <c r="H16" s="1141">
        <f>'[1]семестровки ОМТ'!K81</f>
        <v>9</v>
      </c>
      <c r="I16" s="1141">
        <f>'[1]семестровки ОМТ'!L81</f>
        <v>0</v>
      </c>
      <c r="J16">
        <f>'[1]семестровки ОМТ'!AX81</f>
        <v>0</v>
      </c>
      <c r="N16" t="str">
        <f>'[1]семестровки ОМТ'!AW81</f>
        <v>лв?</v>
      </c>
      <c r="O16" t="s">
        <v>378</v>
      </c>
      <c r="P16" t="s">
        <v>378</v>
      </c>
      <c r="Q16" t="s">
        <v>379</v>
      </c>
    </row>
    <row r="17" spans="1:18" ht="12.75">
      <c r="A17" s="1140" t="str">
        <f>'[1]семестровки ОМТ'!A82</f>
        <v>1.2</v>
      </c>
      <c r="B17" t="str">
        <f>'[1]семестровки ОМТ'!AV82</f>
        <v>ЗВ</v>
      </c>
      <c r="C17" t="str">
        <f>'[1]семестровки ОМТ'!B82</f>
        <v>Наноматеріали та нанотехнології</v>
      </c>
      <c r="D17" t="s">
        <v>21</v>
      </c>
      <c r="E17" t="s">
        <v>377</v>
      </c>
      <c r="F17">
        <f>'[1]семестровки ОМТ'!N82</f>
        <v>2</v>
      </c>
      <c r="G17" s="1141">
        <f>'[1]семестровки ОМТ'!J82</f>
        <v>18</v>
      </c>
      <c r="H17" s="1141">
        <f>'[1]семестровки ОМТ'!K82</f>
        <v>0</v>
      </c>
      <c r="I17" s="1141">
        <f>'[1]семестровки ОМТ'!L82</f>
        <v>0</v>
      </c>
      <c r="J17">
        <f>'[1]семестровки ОМТ'!AX82</f>
        <v>0</v>
      </c>
      <c r="N17" t="str">
        <f>'[1]семестровки ОМТ'!AW82</f>
        <v>омт</v>
      </c>
      <c r="O17" t="s">
        <v>378</v>
      </c>
      <c r="P17" t="s">
        <v>378</v>
      </c>
      <c r="Q17" t="s">
        <v>379</v>
      </c>
      <c r="R17" t="s">
        <v>382</v>
      </c>
    </row>
    <row r="18" spans="1:18" ht="12.75">
      <c r="A18" s="1140" t="str">
        <f>'[1]семестровки ОМТ'!A83</f>
        <v>2.2.2</v>
      </c>
      <c r="B18" t="str">
        <f>'[1]семестровки ОМТ'!AV83</f>
        <v>ПВ</v>
      </c>
      <c r="C18" t="str">
        <f>'[1]семестровки ОМТ'!B83</f>
        <v>Технологія ковальсько-штампувального виробництва (к.пр)</v>
      </c>
      <c r="D18" t="s">
        <v>21</v>
      </c>
      <c r="E18" t="s">
        <v>377</v>
      </c>
      <c r="F18">
        <f>'[1]семестровки ОМТ'!N83</f>
        <v>1</v>
      </c>
      <c r="G18" s="1141">
        <f>'[1]семестровки ОМТ'!J83</f>
        <v>0</v>
      </c>
      <c r="H18" s="1141">
        <f>'[1]семестровки ОМТ'!K83</f>
        <v>0</v>
      </c>
      <c r="I18" s="1141">
        <f>'[1]семестровки ОМТ'!L83</f>
        <v>9</v>
      </c>
      <c r="J18">
        <f>'[1]семестровки ОМТ'!AX83</f>
        <v>0</v>
      </c>
      <c r="N18" t="str">
        <f>'[1]семестровки ОМТ'!AW83</f>
        <v>омт</v>
      </c>
      <c r="O18" t="s">
        <v>378</v>
      </c>
      <c r="P18" t="s">
        <v>378</v>
      </c>
      <c r="Q18" t="s">
        <v>379</v>
      </c>
      <c r="R18" t="s">
        <v>382</v>
      </c>
    </row>
    <row r="19" spans="1:18" ht="12.75">
      <c r="A19" s="1140" t="str">
        <f>'[1]семестровки ОМТ'!A84</f>
        <v>2.4</v>
      </c>
      <c r="B19" t="str">
        <f>'[1]семестровки ОМТ'!AV84</f>
        <v>ПВ</v>
      </c>
      <c r="C19" t="str">
        <f>'[1]семестровки ОМТ'!B84</f>
        <v>Проектування ковальських і штампувальних цехів і заводів</v>
      </c>
      <c r="D19" t="s">
        <v>21</v>
      </c>
      <c r="E19" t="s">
        <v>377</v>
      </c>
      <c r="F19">
        <f>'[1]семестровки ОМТ'!N84</f>
        <v>2</v>
      </c>
      <c r="G19" s="1141">
        <f>'[1]семестровки ОМТ'!J84</f>
        <v>18</v>
      </c>
      <c r="H19" s="1141">
        <f>'[1]семестровки ОМТ'!K84</f>
        <v>0</v>
      </c>
      <c r="I19" s="1141">
        <f>'[1]семестровки ОМТ'!L84</f>
        <v>9</v>
      </c>
      <c r="J19">
        <f>'[1]семестровки ОМТ'!AX84</f>
        <v>0</v>
      </c>
      <c r="N19" t="str">
        <f>'[1]семестровки ОМТ'!AW84</f>
        <v>омт</v>
      </c>
      <c r="O19" t="s">
        <v>378</v>
      </c>
      <c r="P19" t="s">
        <v>378</v>
      </c>
      <c r="Q19" t="s">
        <v>379</v>
      </c>
      <c r="R19" t="s">
        <v>382</v>
      </c>
    </row>
    <row r="20" spans="1:18" ht="12.75">
      <c r="A20" s="1140" t="str">
        <f>'[1]семестровки ОМТ'!A85</f>
        <v>2.6</v>
      </c>
      <c r="B20" t="str">
        <f>'[1]семестровки ОМТ'!AV85</f>
        <v>ПВ</v>
      </c>
      <c r="C20" t="str">
        <f>'[1]семестровки ОМТ'!B85</f>
        <v>Метод скінченних елементів (МСЕ)</v>
      </c>
      <c r="D20" t="s">
        <v>21</v>
      </c>
      <c r="E20" t="s">
        <v>377</v>
      </c>
      <c r="F20">
        <f>'[1]семестровки ОМТ'!N85</f>
        <v>2</v>
      </c>
      <c r="G20" s="1141">
        <f>'[1]семестровки ОМТ'!J85</f>
        <v>9</v>
      </c>
      <c r="H20" s="1141">
        <f>'[1]семестровки ОМТ'!K85</f>
        <v>9</v>
      </c>
      <c r="I20" s="1141">
        <f>'[1]семестровки ОМТ'!L85</f>
        <v>0</v>
      </c>
      <c r="J20">
        <f>'[1]семестровки ОМТ'!AX85</f>
        <v>0</v>
      </c>
      <c r="N20" t="str">
        <f>'[1]семестровки ОМТ'!AW85</f>
        <v>омт</v>
      </c>
      <c r="O20" t="s">
        <v>378</v>
      </c>
      <c r="P20" t="s">
        <v>378</v>
      </c>
      <c r="Q20" t="s">
        <v>379</v>
      </c>
      <c r="R20" t="s">
        <v>382</v>
      </c>
    </row>
    <row r="21" spans="1:18" ht="12.75">
      <c r="A21" s="1140" t="str">
        <f>'[1]семестровки ОМТ'!A86</f>
        <v>2.8</v>
      </c>
      <c r="B21" t="str">
        <f>'[1]семестровки ОМТ'!AV86</f>
        <v>ПВ</v>
      </c>
      <c r="C21" t="str">
        <f>'[1]семестровки ОМТ'!B86</f>
        <v>Експериментально-аналітичні методи досліджень</v>
      </c>
      <c r="D21" t="s">
        <v>21</v>
      </c>
      <c r="E21" t="s">
        <v>377</v>
      </c>
      <c r="F21">
        <f>'[1]семестровки ОМТ'!N86</f>
        <v>2</v>
      </c>
      <c r="G21" s="1141">
        <f>'[1]семестровки ОМТ'!J86</f>
        <v>9</v>
      </c>
      <c r="H21" s="1141">
        <f>'[1]семестровки ОМТ'!K86</f>
        <v>0</v>
      </c>
      <c r="I21" s="1141">
        <f>'[1]семестровки ОМТ'!L86</f>
        <v>9</v>
      </c>
      <c r="J21">
        <f>'[1]семестровки ОМТ'!AX86</f>
        <v>0</v>
      </c>
      <c r="N21" t="str">
        <f>'[1]семестровки ОМТ'!AW86</f>
        <v>омт</v>
      </c>
      <c r="O21" t="s">
        <v>378</v>
      </c>
      <c r="P21" t="s">
        <v>378</v>
      </c>
      <c r="Q21" t="s">
        <v>379</v>
      </c>
      <c r="R21" t="s">
        <v>382</v>
      </c>
    </row>
    <row r="22" spans="1:17" ht="12.75">
      <c r="A22" s="1140">
        <f>'[1]семестровки ОМТ'!A87</f>
        <v>0</v>
      </c>
      <c r="B22">
        <f>'[1]семестровки ОМТ'!AV87</f>
        <v>0</v>
      </c>
      <c r="C22" t="str">
        <f>'[1]семестровки ОМТ'!B87</f>
        <v>Фізвиховання </v>
      </c>
      <c r="D22" t="s">
        <v>21</v>
      </c>
      <c r="E22" t="s">
        <v>377</v>
      </c>
      <c r="F22" t="str">
        <f>'[1]семестровки ОМТ'!N87</f>
        <v>С</v>
      </c>
      <c r="G22" s="1141">
        <f>'[1]семестровки ОМТ'!J87</f>
        <v>0</v>
      </c>
      <c r="H22" s="1141">
        <f>'[1]семестровки ОМТ'!K87</f>
        <v>0</v>
      </c>
      <c r="I22" s="1141">
        <f>'[1]семестровки ОМТ'!L87</f>
        <v>0</v>
      </c>
      <c r="J22">
        <f>'[1]семестровки ОМТ'!AX87</f>
        <v>0</v>
      </c>
      <c r="N22" t="str">
        <f>'[1]семестровки ОМТ'!AW87</f>
        <v>фв</v>
      </c>
      <c r="O22" t="s">
        <v>380</v>
      </c>
      <c r="P22" t="s">
        <v>378</v>
      </c>
      <c r="Q22" t="s">
        <v>379</v>
      </c>
    </row>
    <row r="23" spans="1:10" ht="12.75">
      <c r="A23" s="1206" t="str">
        <f>'[1]семестровки ОМТ'!B90</f>
        <v>2б семестр</v>
      </c>
      <c r="B23" s="1206"/>
      <c r="C23" s="1206"/>
      <c r="D23" s="1206"/>
      <c r="E23" s="1206"/>
      <c r="F23" s="1206"/>
      <c r="G23" s="1206"/>
      <c r="H23" s="1206"/>
      <c r="I23" s="1206"/>
      <c r="J23" s="1206"/>
    </row>
    <row r="24" spans="1:17" ht="12.75">
      <c r="A24" s="1140" t="str">
        <f>'[1]семестровки ОМТ'!A91</f>
        <v>1.2</v>
      </c>
      <c r="B24" t="str">
        <f>'[1]семестровки ОМТ'!AV91</f>
        <v>ЗО</v>
      </c>
      <c r="C24" t="str">
        <f>'[1]семестровки ОМТ'!B91</f>
        <v>Інтелектуальна власність </v>
      </c>
      <c r="D24" t="s">
        <v>22</v>
      </c>
      <c r="E24" t="s">
        <v>377</v>
      </c>
      <c r="F24">
        <f>'[1]семестровки ОМТ'!N91</f>
        <v>2</v>
      </c>
      <c r="G24" s="1141">
        <f>'[1]семестровки ОМТ'!J91</f>
        <v>9</v>
      </c>
      <c r="H24" s="1141">
        <f>'[1]семестровки ОМТ'!K91</f>
        <v>0</v>
      </c>
      <c r="I24" s="1141">
        <f>'[1]семестровки ОМТ'!L91</f>
        <v>9</v>
      </c>
      <c r="J24" t="str">
        <f>'[1]семестровки ОМТ'!AX91</f>
        <v>залік</v>
      </c>
      <c r="N24" t="str">
        <f>'[1]семестровки ОМТ'!AW91</f>
        <v>кдм</v>
      </c>
      <c r="O24" t="s">
        <v>378</v>
      </c>
      <c r="P24" t="s">
        <v>378</v>
      </c>
      <c r="Q24" t="s">
        <v>379</v>
      </c>
    </row>
    <row r="25" spans="1:17" ht="12.75">
      <c r="A25" s="1140" t="str">
        <f>'[1]семестровки ОМТ'!A92</f>
        <v>1.3.2</v>
      </c>
      <c r="B25" t="str">
        <f>'[1]семестровки ОМТ'!AV92</f>
        <v>ЗО</v>
      </c>
      <c r="C25" t="str">
        <f>'[1]семестровки ОМТ'!B92</f>
        <v>Іноземна мова (за професійним спрямуванням)</v>
      </c>
      <c r="D25" t="s">
        <v>22</v>
      </c>
      <c r="E25" t="s">
        <v>377</v>
      </c>
      <c r="F25">
        <f>'[1]семестровки ОМТ'!N92</f>
        <v>2</v>
      </c>
      <c r="G25" s="1141">
        <f>'[1]семестровки ОМТ'!J92</f>
        <v>0</v>
      </c>
      <c r="H25" s="1141">
        <f>'[1]семестровки ОМТ'!K92</f>
        <v>0</v>
      </c>
      <c r="I25" s="1141">
        <f>'[1]семестровки ОМТ'!L92</f>
        <v>18</v>
      </c>
      <c r="J25" t="str">
        <f>'[1]семестровки ОМТ'!AX92</f>
        <v>екзамен</v>
      </c>
      <c r="N25" t="str">
        <f>'[1]семестровки ОМТ'!AW92</f>
        <v>мп</v>
      </c>
      <c r="O25" t="s">
        <v>380</v>
      </c>
      <c r="P25" t="s">
        <v>378</v>
      </c>
      <c r="Q25" t="s">
        <v>379</v>
      </c>
    </row>
    <row r="26" spans="1:17" ht="12.75">
      <c r="A26" s="1140" t="str">
        <f>'[1]семестровки ОМТ'!A93</f>
        <v>2.3</v>
      </c>
      <c r="B26" t="str">
        <f>'[1]семестровки ОМТ'!AV93</f>
        <v>ПО</v>
      </c>
      <c r="C26" t="str">
        <f>'[1]семестровки ОМТ'!B93</f>
        <v>Спецкурс за напрямком 
магістерської роботи</v>
      </c>
      <c r="D26" t="s">
        <v>22</v>
      </c>
      <c r="E26" t="s">
        <v>377</v>
      </c>
      <c r="F26">
        <f>'[1]семестровки ОМТ'!N93</f>
        <v>2</v>
      </c>
      <c r="G26" s="1141">
        <f>'[1]семестровки ОМТ'!J93</f>
        <v>9</v>
      </c>
      <c r="H26" s="1141">
        <f>'[1]семестровки ОМТ'!K93</f>
        <v>0</v>
      </c>
      <c r="I26" s="1141">
        <f>'[1]семестровки ОМТ'!L93</f>
        <v>9</v>
      </c>
      <c r="J26" t="str">
        <f>'[1]семестровки ОМТ'!AX93</f>
        <v>залік</v>
      </c>
      <c r="N26" t="str">
        <f>'[1]семестровки ОМТ'!AW93</f>
        <v>омт</v>
      </c>
      <c r="O26" t="s">
        <v>378</v>
      </c>
      <c r="P26" t="s">
        <v>378</v>
      </c>
      <c r="Q26" t="s">
        <v>379</v>
      </c>
    </row>
    <row r="27" spans="1:17" ht="12.75">
      <c r="A27" s="1140" t="str">
        <f>'[1]семестровки ОМТ'!A94</f>
        <v>2.5</v>
      </c>
      <c r="B27" t="str">
        <f>'[1]семестровки ОМТ'!AV94</f>
        <v>ПО</v>
      </c>
      <c r="C27" t="str">
        <f>'[1]семестровки ОМТ'!B94</f>
        <v>Прогресивні технології в металургії</v>
      </c>
      <c r="D27" t="s">
        <v>22</v>
      </c>
      <c r="E27" t="s">
        <v>377</v>
      </c>
      <c r="F27">
        <f>'[1]семестровки ОМТ'!N94</f>
        <v>3</v>
      </c>
      <c r="G27" s="1141">
        <f>'[1]семестровки ОМТ'!J94</f>
        <v>18</v>
      </c>
      <c r="H27" s="1141">
        <f>'[1]семестровки ОМТ'!K94</f>
        <v>9</v>
      </c>
      <c r="I27" s="1141">
        <f>'[1]семестровки ОМТ'!L94</f>
        <v>0</v>
      </c>
      <c r="J27" t="str">
        <f>'[1]семестровки ОМТ'!AX94</f>
        <v>екзамен</v>
      </c>
      <c r="N27" t="str">
        <f>'[1]семестровки ОМТ'!AW94</f>
        <v>лв?</v>
      </c>
      <c r="O27" t="s">
        <v>378</v>
      </c>
      <c r="P27" t="s">
        <v>378</v>
      </c>
      <c r="Q27" t="s">
        <v>379</v>
      </c>
    </row>
    <row r="28" spans="1:18" ht="12.75">
      <c r="A28" s="1140" t="str">
        <f>'[1]семестровки ОМТ'!A95</f>
        <v>1.2</v>
      </c>
      <c r="B28" t="str">
        <f>'[1]семестровки ОМТ'!AV95</f>
        <v>ЗВ</v>
      </c>
      <c r="C28" t="str">
        <f>'[1]семестровки ОМТ'!B95</f>
        <v>Наноматеріали та нанотехнології</v>
      </c>
      <c r="D28" t="s">
        <v>22</v>
      </c>
      <c r="E28" t="s">
        <v>377</v>
      </c>
      <c r="F28">
        <f>'[1]семестровки ОМТ'!N95</f>
        <v>2</v>
      </c>
      <c r="G28" s="1141">
        <f>'[1]семестровки ОМТ'!J95</f>
        <v>18</v>
      </c>
      <c r="H28" s="1141">
        <f>'[1]семестровки ОМТ'!K95</f>
        <v>0</v>
      </c>
      <c r="I28" s="1141">
        <f>'[1]семестровки ОМТ'!L95</f>
        <v>0</v>
      </c>
      <c r="J28" t="str">
        <f>'[1]семестровки ОМТ'!AX95</f>
        <v>залік</v>
      </c>
      <c r="N28" t="str">
        <f>'[1]семестровки ОМТ'!AW95</f>
        <v>омт</v>
      </c>
      <c r="O28" t="s">
        <v>378</v>
      </c>
      <c r="P28" t="s">
        <v>378</v>
      </c>
      <c r="Q28" t="s">
        <v>379</v>
      </c>
      <c r="R28" t="s">
        <v>382</v>
      </c>
    </row>
    <row r="29" spans="1:18" ht="12.75">
      <c r="A29" s="1140" t="str">
        <f>'[1]семестровки ОМТ'!A96</f>
        <v>2.2.2</v>
      </c>
      <c r="B29" t="str">
        <f>'[1]семестровки ОМТ'!AV96</f>
        <v>ПВ</v>
      </c>
      <c r="C29" t="str">
        <f>'[1]семестровки ОМТ'!B96</f>
        <v>Технологія ковальсько-штампувального виробництва (к.пр)</v>
      </c>
      <c r="D29" t="s">
        <v>22</v>
      </c>
      <c r="E29" t="s">
        <v>377</v>
      </c>
      <c r="F29">
        <f>'[1]семестровки ОМТ'!N96</f>
        <v>1</v>
      </c>
      <c r="G29" s="1141">
        <f>'[1]семестровки ОМТ'!J96</f>
        <v>0</v>
      </c>
      <c r="H29" s="1141">
        <f>'[1]семестровки ОМТ'!K96</f>
        <v>0</v>
      </c>
      <c r="I29" s="1141">
        <f>'[1]семестровки ОМТ'!L96</f>
        <v>9</v>
      </c>
      <c r="J29" t="str">
        <f>'[1]семестровки ОМТ'!AX96</f>
        <v>курс.пр.</v>
      </c>
      <c r="N29" t="str">
        <f>'[1]семестровки ОМТ'!AW96</f>
        <v>омт</v>
      </c>
      <c r="O29" t="s">
        <v>378</v>
      </c>
      <c r="P29" t="s">
        <v>378</v>
      </c>
      <c r="Q29" t="s">
        <v>379</v>
      </c>
      <c r="R29" t="s">
        <v>382</v>
      </c>
    </row>
    <row r="30" spans="1:18" ht="12.75">
      <c r="A30" s="1140" t="str">
        <f>'[1]семестровки ОМТ'!A97</f>
        <v>2.4</v>
      </c>
      <c r="B30" t="str">
        <f>'[1]семестровки ОМТ'!AV97</f>
        <v>ПВ</v>
      </c>
      <c r="C30" t="str">
        <f>'[1]семестровки ОМТ'!B97</f>
        <v>Проектування ковальських і штампувальних цехів і заводів</v>
      </c>
      <c r="D30" t="s">
        <v>22</v>
      </c>
      <c r="E30" t="s">
        <v>377</v>
      </c>
      <c r="F30">
        <f>'[1]семестровки ОМТ'!N97</f>
        <v>2</v>
      </c>
      <c r="G30" s="1141">
        <f>'[1]семестровки ОМТ'!J97</f>
        <v>18</v>
      </c>
      <c r="H30" s="1141">
        <f>'[1]семестровки ОМТ'!K97</f>
        <v>0</v>
      </c>
      <c r="I30" s="1141">
        <f>'[1]семестровки ОМТ'!L97</f>
        <v>9</v>
      </c>
      <c r="J30" t="str">
        <f>'[1]семестровки ОМТ'!AX97</f>
        <v>залік</v>
      </c>
      <c r="N30" t="str">
        <f>'[1]семестровки ОМТ'!AW97</f>
        <v>омт</v>
      </c>
      <c r="O30" t="s">
        <v>378</v>
      </c>
      <c r="P30" t="s">
        <v>378</v>
      </c>
      <c r="Q30" t="s">
        <v>379</v>
      </c>
      <c r="R30" t="s">
        <v>382</v>
      </c>
    </row>
    <row r="31" spans="1:18" ht="12.75">
      <c r="A31" s="1140" t="str">
        <f>'[1]семестровки ОМТ'!A98</f>
        <v>2.6</v>
      </c>
      <c r="B31" t="str">
        <f>'[1]семестровки ОМТ'!AV98</f>
        <v>ПВ</v>
      </c>
      <c r="C31" t="str">
        <f>'[1]семестровки ОМТ'!B98</f>
        <v>Метод скінченних елементів (МСЕ)</v>
      </c>
      <c r="D31" t="s">
        <v>22</v>
      </c>
      <c r="E31" t="s">
        <v>377</v>
      </c>
      <c r="F31">
        <f>'[1]семестровки ОМТ'!N98</f>
        <v>2</v>
      </c>
      <c r="G31" s="1141">
        <f>'[1]семестровки ОМТ'!J98</f>
        <v>9</v>
      </c>
      <c r="H31" s="1141">
        <f>'[1]семестровки ОМТ'!K98</f>
        <v>9</v>
      </c>
      <c r="I31" s="1141">
        <f>'[1]семестровки ОМТ'!L98</f>
        <v>0</v>
      </c>
      <c r="J31" t="str">
        <f>'[1]семестровки ОМТ'!AX98</f>
        <v>екзамен</v>
      </c>
      <c r="N31" t="str">
        <f>'[1]семестровки ОМТ'!AW98</f>
        <v>омт</v>
      </c>
      <c r="O31" t="s">
        <v>378</v>
      </c>
      <c r="P31" t="s">
        <v>378</v>
      </c>
      <c r="Q31" t="s">
        <v>379</v>
      </c>
      <c r="R31" t="s">
        <v>382</v>
      </c>
    </row>
    <row r="32" spans="1:18" ht="12.75">
      <c r="A32" s="1140" t="str">
        <f>'[1]семестровки ОМТ'!A99</f>
        <v>2.8</v>
      </c>
      <c r="B32" t="str">
        <f>'[1]семестровки ОМТ'!AV99</f>
        <v>ПВ</v>
      </c>
      <c r="C32" t="str">
        <f>'[1]семестровки ОМТ'!B99</f>
        <v>Експериментально-аналітичні методи досліджень</v>
      </c>
      <c r="D32" t="s">
        <v>22</v>
      </c>
      <c r="E32" t="s">
        <v>377</v>
      </c>
      <c r="F32">
        <f>'[1]семестровки ОМТ'!N99</f>
        <v>2</v>
      </c>
      <c r="G32" s="1141">
        <f>'[1]семестровки ОМТ'!J99</f>
        <v>9</v>
      </c>
      <c r="H32" s="1141">
        <f>'[1]семестровки ОМТ'!K99</f>
        <v>0</v>
      </c>
      <c r="I32" s="1141">
        <f>'[1]семестровки ОМТ'!L99</f>
        <v>9</v>
      </c>
      <c r="J32" t="str">
        <f>'[1]семестровки ОМТ'!AX99</f>
        <v>залік</v>
      </c>
      <c r="N32" t="str">
        <f>'[1]семестровки ОМТ'!AW99</f>
        <v>омт</v>
      </c>
      <c r="O32" t="s">
        <v>378</v>
      </c>
      <c r="P32" t="s">
        <v>378</v>
      </c>
      <c r="Q32" t="s">
        <v>379</v>
      </c>
      <c r="R32" t="s">
        <v>382</v>
      </c>
    </row>
    <row r="33" spans="1:17" ht="12.75">
      <c r="A33" s="1140">
        <f>'[1]семестровки ОМТ'!A100</f>
        <v>0</v>
      </c>
      <c r="B33">
        <f>'[1]семестровки ОМТ'!AV100</f>
        <v>0</v>
      </c>
      <c r="C33" t="str">
        <f>'[1]семестровки ОМТ'!B100</f>
        <v>Фізвиховання </v>
      </c>
      <c r="D33" t="s">
        <v>22</v>
      </c>
      <c r="E33" t="s">
        <v>377</v>
      </c>
      <c r="F33" t="str">
        <f>'[1]семестровки ОМТ'!N100</f>
        <v>С</v>
      </c>
      <c r="G33" s="1141">
        <f>'[1]семестровки ОМТ'!J100</f>
        <v>0</v>
      </c>
      <c r="H33" s="1141">
        <f>'[1]семестровки ОМТ'!K100</f>
        <v>0</v>
      </c>
      <c r="I33" s="1141">
        <f>'[1]семестровки ОМТ'!L100</f>
        <v>0</v>
      </c>
      <c r="J33">
        <f>'[1]семестровки ОМТ'!AX100</f>
        <v>0</v>
      </c>
      <c r="N33" t="str">
        <f>'[1]семестровки ОМТ'!AW100</f>
        <v>фв</v>
      </c>
      <c r="O33" t="s">
        <v>380</v>
      </c>
      <c r="P33" t="s">
        <v>378</v>
      </c>
      <c r="Q33" t="s">
        <v>379</v>
      </c>
    </row>
    <row r="34" ht="12.75">
      <c r="A34" s="1140"/>
    </row>
    <row r="35" ht="12.75">
      <c r="A35" s="1140"/>
    </row>
    <row r="36" ht="12.75">
      <c r="A36" s="1140"/>
    </row>
    <row r="37" ht="12.75">
      <c r="A37" s="1140"/>
    </row>
  </sheetData>
  <sheetProtection/>
  <mergeCells count="3">
    <mergeCell ref="A2:J2"/>
    <mergeCell ref="A12:J12"/>
    <mergeCell ref="A23:J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4">
      <selection activeCell="F5" sqref="F5"/>
    </sheetView>
  </sheetViews>
  <sheetFormatPr defaultColWidth="9.00390625" defaultRowHeight="12.75"/>
  <cols>
    <col min="3" max="3" width="33.125" style="0" customWidth="1"/>
    <col min="5" max="5" width="14.125" style="0" bestFit="1" customWidth="1"/>
    <col min="7" max="7" width="5.50390625" style="0" bestFit="1" customWidth="1"/>
    <col min="8" max="8" width="4.625" style="0" bestFit="1" customWidth="1"/>
    <col min="9" max="9" width="6.00390625" style="0" bestFit="1" customWidth="1"/>
    <col min="11" max="13" width="2.00390625" style="0" customWidth="1"/>
  </cols>
  <sheetData>
    <row r="1" spans="1:18" ht="54.75">
      <c r="A1" s="1134" t="s">
        <v>361</v>
      </c>
      <c r="B1" s="1135" t="s">
        <v>362</v>
      </c>
      <c r="C1" s="1136" t="s">
        <v>363</v>
      </c>
      <c r="D1" s="1136" t="s">
        <v>364</v>
      </c>
      <c r="E1" s="1136" t="s">
        <v>365</v>
      </c>
      <c r="F1" s="1137" t="s">
        <v>366</v>
      </c>
      <c r="G1" s="1136" t="s">
        <v>367</v>
      </c>
      <c r="H1" s="1136" t="s">
        <v>368</v>
      </c>
      <c r="I1" s="1136" t="s">
        <v>369</v>
      </c>
      <c r="J1" s="1136" t="s">
        <v>370</v>
      </c>
      <c r="K1" s="1136"/>
      <c r="L1" s="1136"/>
      <c r="M1" s="1135"/>
      <c r="N1" s="1136" t="s">
        <v>371</v>
      </c>
      <c r="O1" s="1138" t="s">
        <v>372</v>
      </c>
      <c r="P1" s="1138" t="s">
        <v>373</v>
      </c>
      <c r="Q1" s="1136" t="s">
        <v>374</v>
      </c>
      <c r="R1" s="1139" t="s">
        <v>375</v>
      </c>
    </row>
    <row r="2" spans="1:10" ht="12.75">
      <c r="A2" s="1202" t="s">
        <v>376</v>
      </c>
      <c r="B2" s="1202"/>
      <c r="C2" s="1202"/>
      <c r="D2" s="1202"/>
      <c r="E2" s="1202"/>
      <c r="F2" s="1202"/>
      <c r="G2" s="1202"/>
      <c r="H2" s="1202"/>
      <c r="I2" s="1202"/>
      <c r="J2" s="1202"/>
    </row>
    <row r="3" spans="1:17" ht="12.75">
      <c r="A3" s="1140" t="str">
        <f>'[1]семестровки ЛВ'!C67</f>
        <v>1.1</v>
      </c>
      <c r="B3" t="str">
        <f>'[1]семестровки ЛВ'!AX67</f>
        <v>ЗО</v>
      </c>
      <c r="C3" t="str">
        <f>'[1]семестровки ЛВ'!D67</f>
        <v>Охорона праці в галузі та цивільний захист</v>
      </c>
      <c r="D3">
        <v>1</v>
      </c>
      <c r="E3" t="s">
        <v>399</v>
      </c>
      <c r="F3">
        <f>'[1]семестровки ЛВ'!P67</f>
        <v>2</v>
      </c>
      <c r="G3" s="1141">
        <f>'[1]семестровки ЛВ'!L67</f>
        <v>20</v>
      </c>
      <c r="H3" s="1141">
        <f>'[1]семестровки ЛВ'!M67</f>
        <v>0</v>
      </c>
      <c r="I3" s="1141">
        <f>'[1]семестровки ЛВ'!N67</f>
        <v>10</v>
      </c>
      <c r="J3" t="str">
        <f>'[1]семестровки ЛВ'!AZ67</f>
        <v>екзамен</v>
      </c>
      <c r="N3" t="str">
        <f>'[1]семестровки ЛВ'!AY67</f>
        <v>хіоп</v>
      </c>
      <c r="O3" t="s">
        <v>378</v>
      </c>
      <c r="P3" t="s">
        <v>378</v>
      </c>
      <c r="Q3" t="s">
        <v>400</v>
      </c>
    </row>
    <row r="4" spans="1:17" ht="12.75">
      <c r="A4" s="1140" t="str">
        <f>'[1]семестровки ЛВ'!C68</f>
        <v>1.3.1</v>
      </c>
      <c r="B4" t="str">
        <f>'[1]семестровки ЛВ'!AX68</f>
        <v>ЗО</v>
      </c>
      <c r="C4" t="str">
        <f>'[1]семестровки ЛВ'!D68</f>
        <v>Іноземна мова (за професійним спрямуванням)</v>
      </c>
      <c r="D4">
        <v>1</v>
      </c>
      <c r="E4" t="s">
        <v>399</v>
      </c>
      <c r="F4">
        <f>'[1]семестровки ЛВ'!P68</f>
        <v>2</v>
      </c>
      <c r="G4" s="1141">
        <f>'[1]семестровки ЛВ'!L68</f>
        <v>0</v>
      </c>
      <c r="H4" s="1141">
        <f>'[1]семестровки ЛВ'!M68</f>
        <v>0</v>
      </c>
      <c r="I4" s="1141">
        <f>'[1]семестровки ЛВ'!N68</f>
        <v>30</v>
      </c>
      <c r="J4" t="str">
        <f>'[1]семестровки ЛВ'!AZ68</f>
        <v>залік</v>
      </c>
      <c r="N4" t="str">
        <f>'[1]семестровки ЛВ'!AY68</f>
        <v>мп</v>
      </c>
      <c r="O4" t="s">
        <v>380</v>
      </c>
      <c r="P4" t="s">
        <v>378</v>
      </c>
      <c r="Q4" t="s">
        <v>400</v>
      </c>
    </row>
    <row r="5" spans="1:17" ht="12.75">
      <c r="A5" s="1140" t="str">
        <f>'[1]семестровки ЛВ'!C69</f>
        <v>2.1</v>
      </c>
      <c r="B5" t="str">
        <f>'[1]семестровки ЛВ'!AX69</f>
        <v>ПО</v>
      </c>
      <c r="C5" t="str">
        <f>'[1]семестровки ЛВ'!D69</f>
        <v>Методика та організація наукових досліджень</v>
      </c>
      <c r="D5">
        <v>1</v>
      </c>
      <c r="E5" t="s">
        <v>399</v>
      </c>
      <c r="F5">
        <f>'[1]семестровки ЛВ'!P69</f>
        <v>3</v>
      </c>
      <c r="G5" s="1141">
        <f>'[1]семестровки ЛВ'!L69</f>
        <v>30</v>
      </c>
      <c r="H5" s="1141">
        <f>'[1]семестровки ЛВ'!M69</f>
        <v>0</v>
      </c>
      <c r="I5" s="1141">
        <f>'[1]семестровки ЛВ'!N69</f>
        <v>15</v>
      </c>
      <c r="J5" t="str">
        <f>'[1]семестровки ЛВ'!AZ69</f>
        <v>залік</v>
      </c>
      <c r="N5" t="str">
        <f>'[1]семестровки ЛВ'!AY69</f>
        <v>омт</v>
      </c>
      <c r="O5" t="s">
        <v>378</v>
      </c>
      <c r="P5" t="s">
        <v>378</v>
      </c>
      <c r="Q5" t="s">
        <v>400</v>
      </c>
    </row>
    <row r="6" spans="1:17" ht="12.75">
      <c r="A6" s="1140" t="str">
        <f>'[1]семестровки ЛВ'!C70</f>
        <v>2.2</v>
      </c>
      <c r="B6" t="str">
        <f>'[1]семестровки ЛВ'!AX70</f>
        <v>ПО</v>
      </c>
      <c r="C6" t="str">
        <f>'[1]семестровки ЛВ'!D70</f>
        <v>Основи теорії керування якістю технологічних систем</v>
      </c>
      <c r="D6">
        <v>1</v>
      </c>
      <c r="E6" t="s">
        <v>399</v>
      </c>
      <c r="F6">
        <f>'[1]семестровки ЛВ'!P70</f>
        <v>2</v>
      </c>
      <c r="G6" s="1141">
        <f>'[1]семестровки ЛВ'!L70</f>
        <v>15</v>
      </c>
      <c r="H6" s="1141">
        <f>'[1]семестровки ЛВ'!M70</f>
        <v>0</v>
      </c>
      <c r="I6" s="1141">
        <f>'[1]семестровки ЛВ'!N70</f>
        <v>15</v>
      </c>
      <c r="J6" t="str">
        <f>'[1]семестровки ЛВ'!AZ70</f>
        <v>залік</v>
      </c>
      <c r="N6" t="str">
        <f>'[1]семестровки ЛВ'!AY70</f>
        <v>авп</v>
      </c>
      <c r="O6" t="s">
        <v>381</v>
      </c>
      <c r="P6" t="s">
        <v>378</v>
      </c>
      <c r="Q6" t="s">
        <v>400</v>
      </c>
    </row>
    <row r="7" spans="1:17" ht="12.75">
      <c r="A7" s="1140" t="str">
        <f>'[1]семестровки ЛВ'!C71</f>
        <v>2.4</v>
      </c>
      <c r="B7" t="str">
        <f>'[1]семестровки ЛВ'!AX71</f>
        <v>ПО</v>
      </c>
      <c r="C7" t="str">
        <f>'[1]семестровки ЛВ'!D71</f>
        <v>Спеціальні види в металургії</v>
      </c>
      <c r="D7">
        <v>1</v>
      </c>
      <c r="E7" t="s">
        <v>399</v>
      </c>
      <c r="F7">
        <f>'[1]семестровки ЛВ'!P71</f>
        <v>3</v>
      </c>
      <c r="G7" s="1141">
        <f>'[1]семестровки ЛВ'!L71</f>
        <v>30</v>
      </c>
      <c r="H7" s="1141">
        <f>'[1]семестровки ЛВ'!M71</f>
        <v>0</v>
      </c>
      <c r="I7" s="1141">
        <f>'[1]семестровки ЛВ'!N71</f>
        <v>15</v>
      </c>
      <c r="J7" t="str">
        <f>'[1]семестровки ЛВ'!AZ71</f>
        <v>екзамен</v>
      </c>
      <c r="N7" t="str">
        <f>'[1]семестровки ЛВ'!AY71</f>
        <v>лв</v>
      </c>
      <c r="O7" t="s">
        <v>378</v>
      </c>
      <c r="P7" t="s">
        <v>378</v>
      </c>
      <c r="Q7" t="s">
        <v>400</v>
      </c>
    </row>
    <row r="8" spans="1:17" ht="12.75">
      <c r="A8" s="1140" t="str">
        <f>'[1]семестровки ЛВ'!C72</f>
        <v>2.6</v>
      </c>
      <c r="B8" t="str">
        <f>'[1]семестровки ЛВ'!AX72</f>
        <v>ПО</v>
      </c>
      <c r="C8" t="str">
        <f>'[1]семестровки ЛВ'!D72</f>
        <v>Ресурсозберігаючі технології в металургії</v>
      </c>
      <c r="D8">
        <v>1</v>
      </c>
      <c r="E8" t="s">
        <v>399</v>
      </c>
      <c r="F8">
        <f>'[1]семестровки ЛВ'!P72</f>
        <v>3</v>
      </c>
      <c r="G8" s="1141">
        <f>'[1]семестровки ЛВ'!L72</f>
        <v>30</v>
      </c>
      <c r="H8" s="1141">
        <f>'[1]семестровки ЛВ'!M72</f>
        <v>0</v>
      </c>
      <c r="I8" s="1141">
        <f>'[1]семестровки ЛВ'!N72</f>
        <v>15</v>
      </c>
      <c r="J8" t="str">
        <f>'[1]семестровки ЛВ'!AZ72</f>
        <v>екзамен</v>
      </c>
      <c r="N8" t="str">
        <f>'[1]семестровки ЛВ'!AY72</f>
        <v>лв</v>
      </c>
      <c r="O8" t="s">
        <v>378</v>
      </c>
      <c r="P8" t="s">
        <v>378</v>
      </c>
      <c r="Q8" t="s">
        <v>400</v>
      </c>
    </row>
    <row r="9" spans="1:18" ht="12.75">
      <c r="A9" s="1140" t="str">
        <f>'[1]семестровки ЛВ'!C73</f>
        <v>2.1.1</v>
      </c>
      <c r="B9" t="str">
        <f>'[1]семестровки ЛВ'!AX73</f>
        <v>ПВ</v>
      </c>
      <c r="C9" t="str">
        <f>'[1]семестровки ЛВ'!D73</f>
        <v>Кристалізація та властивості металів та сплавів на основі заліза. Ч.1 Кристалізація та властивості сталі у виливках</v>
      </c>
      <c r="D9">
        <v>1</v>
      </c>
      <c r="E9" t="s">
        <v>399</v>
      </c>
      <c r="F9">
        <f>'[1]семестровки ЛВ'!P73</f>
        <v>2</v>
      </c>
      <c r="G9" s="1141">
        <f>'[1]семестровки ЛВ'!L73</f>
        <v>15</v>
      </c>
      <c r="H9" s="1141">
        <f>'[1]семестровки ЛВ'!M73</f>
        <v>15</v>
      </c>
      <c r="I9" s="1141">
        <f>'[1]семестровки ЛВ'!N73</f>
        <v>0</v>
      </c>
      <c r="J9">
        <f>'[1]семестровки ЛВ'!AZ73</f>
        <v>0</v>
      </c>
      <c r="N9" t="str">
        <f>'[1]семестровки ЛВ'!AY73</f>
        <v>лв</v>
      </c>
      <c r="O9" t="s">
        <v>378</v>
      </c>
      <c r="P9" t="s">
        <v>378</v>
      </c>
      <c r="Q9" t="s">
        <v>400</v>
      </c>
      <c r="R9" t="s">
        <v>382</v>
      </c>
    </row>
    <row r="10" spans="1:18" ht="12.75">
      <c r="A10" s="1140" t="str">
        <f>'[1]семестровки ЛВ'!C74</f>
        <v>2.5.1</v>
      </c>
      <c r="B10" t="str">
        <f>'[1]семестровки ЛВ'!AX74</f>
        <v>ПВ</v>
      </c>
      <c r="C10" t="str">
        <f>'[1]семестровки ЛВ'!D74</f>
        <v>Проектування ливарних цехів </v>
      </c>
      <c r="D10">
        <v>1</v>
      </c>
      <c r="E10" t="s">
        <v>399</v>
      </c>
      <c r="F10">
        <f>'[1]семестровки ЛВ'!P74</f>
        <v>3</v>
      </c>
      <c r="G10" s="1141">
        <f>'[1]семестровки ЛВ'!L74</f>
        <v>30</v>
      </c>
      <c r="H10" s="1141">
        <f>'[1]семестровки ЛВ'!M74</f>
        <v>0</v>
      </c>
      <c r="I10" s="1141">
        <f>'[1]семестровки ЛВ'!N74</f>
        <v>15</v>
      </c>
      <c r="J10">
        <f>'[1]семестровки ЛВ'!AZ74</f>
        <v>0</v>
      </c>
      <c r="N10" t="str">
        <f>'[1]семестровки ЛВ'!AY74</f>
        <v>лв</v>
      </c>
      <c r="O10" t="s">
        <v>378</v>
      </c>
      <c r="P10" t="s">
        <v>378</v>
      </c>
      <c r="Q10" t="s">
        <v>400</v>
      </c>
      <c r="R10" t="s">
        <v>382</v>
      </c>
    </row>
    <row r="11" spans="1:18" ht="12.75">
      <c r="A11" s="1140" t="str">
        <f>'[1]семестровки ЛВ'!C75</f>
        <v>2.9.1</v>
      </c>
      <c r="B11" t="str">
        <f>'[1]семестровки ЛВ'!AX75</f>
        <v>ПВ</v>
      </c>
      <c r="C11" t="str">
        <f>'[1]семестровки ЛВ'!D75</f>
        <v>CAD-CAЕ системи у ливарному виробництві</v>
      </c>
      <c r="D11">
        <v>1</v>
      </c>
      <c r="E11" t="s">
        <v>399</v>
      </c>
      <c r="F11">
        <f>'[1]семестровки ЛВ'!P75</f>
        <v>3</v>
      </c>
      <c r="G11" s="1141">
        <f>'[1]семестровки ЛВ'!L75</f>
        <v>15</v>
      </c>
      <c r="H11" s="1141">
        <f>'[1]семестровки ЛВ'!M75</f>
        <v>0</v>
      </c>
      <c r="I11" s="1141">
        <f>'[1]семестровки ЛВ'!N75</f>
        <v>30</v>
      </c>
      <c r="J11" t="str">
        <f>'[1]семестровки ЛВ'!AZ75</f>
        <v>залік</v>
      </c>
      <c r="N11" t="str">
        <f>'[1]семестровки ЛВ'!AY75</f>
        <v>лв</v>
      </c>
      <c r="O11" t="s">
        <v>378</v>
      </c>
      <c r="P11" t="s">
        <v>378</v>
      </c>
      <c r="Q11" t="s">
        <v>400</v>
      </c>
      <c r="R11" t="s">
        <v>382</v>
      </c>
    </row>
    <row r="12" spans="1:17" ht="12.75">
      <c r="A12" s="1140">
        <f>'[1]семестровки ЛВ'!C76</f>
        <v>0</v>
      </c>
      <c r="B12" t="str">
        <f>'[1]семестровки ЛВ'!AX76</f>
        <v>ПК</v>
      </c>
      <c r="C12" t="str">
        <f>'[1]семестровки ЛВ'!D76</f>
        <v>Фізвиховання </v>
      </c>
      <c r="D12">
        <v>1</v>
      </c>
      <c r="E12" t="s">
        <v>399</v>
      </c>
      <c r="F12" t="str">
        <f>'[1]семестровки ЛВ'!P76</f>
        <v>С</v>
      </c>
      <c r="G12" s="1141">
        <f>'[1]семестровки ЛВ'!L76</f>
        <v>0</v>
      </c>
      <c r="H12" s="1141">
        <f>'[1]семестровки ЛВ'!M76</f>
        <v>0</v>
      </c>
      <c r="I12" s="1141">
        <f>'[1]семестровки ЛВ'!N76</f>
        <v>0</v>
      </c>
      <c r="J12">
        <f>'[1]семестровки ЛВ'!AZ76</f>
        <v>0</v>
      </c>
      <c r="N12" t="str">
        <f>'[1]семестровки ЛВ'!AY76</f>
        <v>фв</v>
      </c>
      <c r="O12" t="s">
        <v>380</v>
      </c>
      <c r="P12" t="s">
        <v>378</v>
      </c>
      <c r="Q12" t="s">
        <v>400</v>
      </c>
    </row>
    <row r="13" spans="1:10" ht="12.75">
      <c r="A13" s="1202" t="s">
        <v>393</v>
      </c>
      <c r="B13" s="1202"/>
      <c r="C13" s="1202"/>
      <c r="D13" s="1202"/>
      <c r="E13" s="1202"/>
      <c r="F13" s="1202"/>
      <c r="G13" s="1202"/>
      <c r="H13" s="1202"/>
      <c r="I13" s="1202"/>
      <c r="J13" s="1202"/>
    </row>
    <row r="14" spans="1:17" ht="12.75">
      <c r="A14" s="1140" t="str">
        <f>'[1]семестровки ЛВ'!C80</f>
        <v>1.2</v>
      </c>
      <c r="B14" t="str">
        <f>'[1]семестровки ЛВ'!AX80</f>
        <v>ЗО</v>
      </c>
      <c r="C14" t="str">
        <f>'[1]семестровки ЛВ'!D80</f>
        <v>Інтелектуальна власність </v>
      </c>
      <c r="D14" t="s">
        <v>21</v>
      </c>
      <c r="E14" t="s">
        <v>399</v>
      </c>
      <c r="F14">
        <f>'[1]семестровки ЛВ'!P80</f>
        <v>2</v>
      </c>
      <c r="G14" s="1141">
        <f>'[1]семестровки ЛВ'!L80</f>
        <v>18</v>
      </c>
      <c r="H14" s="1141">
        <f>'[1]семестровки ЛВ'!M80</f>
        <v>0</v>
      </c>
      <c r="I14" s="1141">
        <f>'[1]семестровки ЛВ'!N80</f>
        <v>9</v>
      </c>
      <c r="J14">
        <f>'[1]семестровки ЛВ'!AZ80</f>
        <v>0</v>
      </c>
      <c r="N14" t="str">
        <f>'[1]семестровки ЛВ'!AY80</f>
        <v>кдм</v>
      </c>
      <c r="O14" t="s">
        <v>378</v>
      </c>
      <c r="P14" t="s">
        <v>378</v>
      </c>
      <c r="Q14" t="s">
        <v>400</v>
      </c>
    </row>
    <row r="15" spans="1:17" ht="12.75">
      <c r="A15" s="1140" t="str">
        <f>'[1]семестровки ЛВ'!C81</f>
        <v>1.3.2</v>
      </c>
      <c r="B15" t="str">
        <f>'[1]семестровки ЛВ'!AX81</f>
        <v>ЗО</v>
      </c>
      <c r="C15" t="str">
        <f>'[1]семестровки ЛВ'!D81</f>
        <v>Іноземна мова (за професійним спрямуванням)</v>
      </c>
      <c r="D15" t="s">
        <v>21</v>
      </c>
      <c r="E15" t="s">
        <v>399</v>
      </c>
      <c r="F15">
        <f>'[1]семестровки ЛВ'!P81</f>
        <v>2</v>
      </c>
      <c r="G15" s="1141">
        <f>'[1]семестровки ЛВ'!L81</f>
        <v>0</v>
      </c>
      <c r="H15" s="1141">
        <f>'[1]семестровки ЛВ'!M81</f>
        <v>0</v>
      </c>
      <c r="I15" s="1141">
        <f>'[1]семестровки ЛВ'!N81</f>
        <v>9</v>
      </c>
      <c r="J15">
        <f>'[1]семестровки ЛВ'!AZ81</f>
        <v>0</v>
      </c>
      <c r="N15" t="str">
        <f>'[1]семестровки ЛВ'!AY81</f>
        <v>мп</v>
      </c>
      <c r="O15" t="s">
        <v>380</v>
      </c>
      <c r="P15" t="s">
        <v>378</v>
      </c>
      <c r="Q15" t="s">
        <v>400</v>
      </c>
    </row>
    <row r="16" spans="1:17" ht="12.75">
      <c r="A16" s="1140" t="str">
        <f>'[1]семестровки ЛВ'!C82</f>
        <v>2.3</v>
      </c>
      <c r="B16" t="str">
        <f>'[1]семестровки ЛВ'!AX82</f>
        <v>ПО</v>
      </c>
      <c r="C16" t="str">
        <f>'[1]семестровки ЛВ'!D82</f>
        <v>Спецкурс за напрямком 
магістерської роботи</v>
      </c>
      <c r="D16" t="s">
        <v>21</v>
      </c>
      <c r="E16" t="s">
        <v>399</v>
      </c>
      <c r="F16">
        <f>'[1]семестровки ЛВ'!P82</f>
        <v>2</v>
      </c>
      <c r="G16" s="1141">
        <f>'[1]семестровки ЛВ'!L82</f>
        <v>9</v>
      </c>
      <c r="H16" s="1141">
        <f>'[1]семестровки ЛВ'!M82</f>
        <v>0</v>
      </c>
      <c r="I16" s="1141">
        <f>'[1]семестровки ЛВ'!N82</f>
        <v>9</v>
      </c>
      <c r="J16">
        <f>'[1]семестровки ЛВ'!AZ82</f>
        <v>0</v>
      </c>
      <c r="N16" t="str">
        <f>'[1]семестровки ЛВ'!AY82</f>
        <v>лв</v>
      </c>
      <c r="O16" t="s">
        <v>378</v>
      </c>
      <c r="P16" t="s">
        <v>378</v>
      </c>
      <c r="Q16" t="s">
        <v>400</v>
      </c>
    </row>
    <row r="17" spans="1:17" ht="12.75">
      <c r="A17" s="1140" t="str">
        <f>'[1]семестровки ЛВ'!C83</f>
        <v>2.5</v>
      </c>
      <c r="B17" t="str">
        <f>'[1]семестровки ЛВ'!AX83</f>
        <v>ПО</v>
      </c>
      <c r="C17" t="str">
        <f>'[1]семестровки ЛВ'!D83</f>
        <v>Прогресивні технології в металургії</v>
      </c>
      <c r="D17" t="s">
        <v>21</v>
      </c>
      <c r="E17" t="s">
        <v>399</v>
      </c>
      <c r="F17">
        <f>'[1]семестровки ЛВ'!P83</f>
        <v>3</v>
      </c>
      <c r="G17" s="1141">
        <f>'[1]семестровки ЛВ'!L83</f>
        <v>18</v>
      </c>
      <c r="H17" s="1141">
        <f>'[1]семестровки ЛВ'!M83</f>
        <v>9</v>
      </c>
      <c r="I17" s="1141">
        <f>'[1]семестровки ЛВ'!N83</f>
        <v>0</v>
      </c>
      <c r="J17">
        <f>'[1]семестровки ЛВ'!AZ83</f>
        <v>0</v>
      </c>
      <c r="N17" t="str">
        <f>'[1]семестровки ЛВ'!AY83</f>
        <v>лв</v>
      </c>
      <c r="O17" t="s">
        <v>378</v>
      </c>
      <c r="P17" t="s">
        <v>378</v>
      </c>
      <c r="Q17" t="s">
        <v>400</v>
      </c>
    </row>
    <row r="18" spans="1:18" ht="12.75">
      <c r="A18" s="1140" t="str">
        <f>'[1]семестровки ЛВ'!C84</f>
        <v>1.1</v>
      </c>
      <c r="B18" t="str">
        <f>'[1]семестровки ЛВ'!AX84</f>
        <v>ЗВ</v>
      </c>
      <c r="C18" t="str">
        <f>'[1]семестровки ЛВ'!D84</f>
        <v>Кристалізація та властивості кольорових металів та сплавів у виливках</v>
      </c>
      <c r="D18" t="s">
        <v>21</v>
      </c>
      <c r="E18" t="s">
        <v>399</v>
      </c>
      <c r="F18">
        <f>'[1]семестровки ЛВ'!P84</f>
        <v>2</v>
      </c>
      <c r="G18" s="1141">
        <f>'[1]семестровки ЛВ'!L84</f>
        <v>18</v>
      </c>
      <c r="H18" s="1141">
        <f>'[1]семестровки ЛВ'!M84</f>
        <v>0</v>
      </c>
      <c r="I18" s="1141">
        <f>'[1]семестровки ЛВ'!N84</f>
        <v>0</v>
      </c>
      <c r="J18">
        <f>'[1]семестровки ЛВ'!AZ84</f>
        <v>0</v>
      </c>
      <c r="N18" t="str">
        <f>'[1]семестровки ЛВ'!AY84</f>
        <v>лв</v>
      </c>
      <c r="O18" t="s">
        <v>378</v>
      </c>
      <c r="P18" t="s">
        <v>378</v>
      </c>
      <c r="Q18" t="s">
        <v>400</v>
      </c>
      <c r="R18" t="s">
        <v>382</v>
      </c>
    </row>
    <row r="19" spans="1:18" ht="12.75">
      <c r="A19" s="1140" t="str">
        <f>'[1]семестровки ЛВ'!C85</f>
        <v>2.1.2</v>
      </c>
      <c r="B19" t="str">
        <f>'[1]семестровки ЛВ'!AX85</f>
        <v>ПВ</v>
      </c>
      <c r="C19" t="str">
        <f>'[1]семестровки ЛВ'!D85</f>
        <v>Кристалізація та властивості металів та сплавів на основі заліза. Ч.2 Кристалізація та властивості чавуну у виливках</v>
      </c>
      <c r="D19" t="s">
        <v>21</v>
      </c>
      <c r="E19" t="s">
        <v>399</v>
      </c>
      <c r="F19">
        <f>'[1]семестровки ЛВ'!P85</f>
        <v>1</v>
      </c>
      <c r="G19" s="1141">
        <f>'[1]семестровки ЛВ'!L85</f>
        <v>5</v>
      </c>
      <c r="H19" s="1141">
        <f>'[1]семестровки ЛВ'!M85</f>
        <v>4</v>
      </c>
      <c r="I19" s="1141">
        <f>'[1]семестровки ЛВ'!N85</f>
        <v>0</v>
      </c>
      <c r="J19">
        <f>'[1]семестровки ЛВ'!AZ85</f>
        <v>0</v>
      </c>
      <c r="N19" t="str">
        <f>'[1]семестровки ЛВ'!AY85</f>
        <v>лв</v>
      </c>
      <c r="O19" t="s">
        <v>378</v>
      </c>
      <c r="P19" t="s">
        <v>378</v>
      </c>
      <c r="Q19" t="s">
        <v>400</v>
      </c>
      <c r="R19" t="s">
        <v>382</v>
      </c>
    </row>
    <row r="20" spans="1:18" ht="12.75">
      <c r="A20" s="1140" t="str">
        <f>'[1]семестровки ЛВ'!C86</f>
        <v>2.3</v>
      </c>
      <c r="B20" t="str">
        <f>'[1]семестровки ЛВ'!AX86</f>
        <v>ПВ</v>
      </c>
      <c r="C20" t="str">
        <f>'[1]семестровки ЛВ'!D86</f>
        <v>Проектування технології виливків СОВЛ </v>
      </c>
      <c r="D20" t="s">
        <v>21</v>
      </c>
      <c r="E20" t="s">
        <v>399</v>
      </c>
      <c r="F20">
        <f>'[1]семестровки ЛВ'!P86</f>
        <v>2</v>
      </c>
      <c r="G20" s="1141">
        <f>'[1]семестровки ЛВ'!L86</f>
        <v>9</v>
      </c>
      <c r="H20" s="1141">
        <f>'[1]семестровки ЛВ'!M86</f>
        <v>0</v>
      </c>
      <c r="I20" s="1141">
        <f>'[1]семестровки ЛВ'!N86</f>
        <v>9</v>
      </c>
      <c r="J20">
        <f>'[1]семестровки ЛВ'!AZ86</f>
        <v>0</v>
      </c>
      <c r="N20" t="str">
        <f>'[1]семестровки ЛВ'!AY86</f>
        <v>лв</v>
      </c>
      <c r="O20" t="s">
        <v>378</v>
      </c>
      <c r="P20" t="s">
        <v>378</v>
      </c>
      <c r="Q20" t="s">
        <v>400</v>
      </c>
      <c r="R20" t="s">
        <v>382</v>
      </c>
    </row>
    <row r="21" spans="1:18" ht="12.75">
      <c r="A21" s="1140" t="str">
        <f>'[1]семестровки ЛВ'!C87</f>
        <v>2.5.2</v>
      </c>
      <c r="B21" t="str">
        <f>'[1]семестровки ЛВ'!AX87</f>
        <v>ПВ</v>
      </c>
      <c r="C21" t="str">
        <f>'[1]семестровки ЛВ'!D87</f>
        <v>Проектування ливарних цехів </v>
      </c>
      <c r="D21" t="s">
        <v>21</v>
      </c>
      <c r="E21" t="s">
        <v>399</v>
      </c>
      <c r="F21">
        <f>'[1]семестровки ЛВ'!P87</f>
        <v>1</v>
      </c>
      <c r="G21" s="1141">
        <f>'[1]семестровки ЛВ'!L87</f>
        <v>5</v>
      </c>
      <c r="H21" s="1141">
        <f>'[1]семестровки ЛВ'!M87</f>
        <v>0</v>
      </c>
      <c r="I21" s="1141">
        <f>'[1]семестровки ЛВ'!N87</f>
        <v>4</v>
      </c>
      <c r="J21">
        <f>'[1]семестровки ЛВ'!AZ87</f>
        <v>0</v>
      </c>
      <c r="N21" t="str">
        <f>'[1]семестровки ЛВ'!AY87</f>
        <v>лв</v>
      </c>
      <c r="O21" t="s">
        <v>378</v>
      </c>
      <c r="P21" t="s">
        <v>378</v>
      </c>
      <c r="Q21" t="s">
        <v>400</v>
      </c>
      <c r="R21" t="s">
        <v>382</v>
      </c>
    </row>
    <row r="22" spans="1:18" ht="12.75">
      <c r="A22" s="1140" t="str">
        <f>'[1]семестровки ЛВ'!C88</f>
        <v>2.5.3</v>
      </c>
      <c r="B22" t="str">
        <f>'[1]семестровки ЛВ'!AX88</f>
        <v>ПВ</v>
      </c>
      <c r="C22" t="str">
        <f>'[1]семестровки ЛВ'!D88</f>
        <v>Проектування ливарних цехів (курсовий проект)</v>
      </c>
      <c r="D22" t="s">
        <v>21</v>
      </c>
      <c r="E22" t="s">
        <v>399</v>
      </c>
      <c r="F22">
        <f>'[1]семестровки ЛВ'!P88</f>
        <v>1</v>
      </c>
      <c r="G22" s="1141">
        <f>'[1]семестровки ЛВ'!L88</f>
        <v>0</v>
      </c>
      <c r="H22" s="1141">
        <f>'[1]семестровки ЛВ'!M88</f>
        <v>0</v>
      </c>
      <c r="I22" s="1141">
        <f>'[1]семестровки ЛВ'!N88</f>
        <v>9</v>
      </c>
      <c r="J22">
        <f>'[1]семестровки ЛВ'!AZ88</f>
        <v>0</v>
      </c>
      <c r="N22" t="str">
        <f>'[1]семестровки ЛВ'!AY88</f>
        <v>лв</v>
      </c>
      <c r="O22" t="s">
        <v>378</v>
      </c>
      <c r="P22" t="s">
        <v>378</v>
      </c>
      <c r="Q22" t="s">
        <v>400</v>
      </c>
      <c r="R22" t="s">
        <v>382</v>
      </c>
    </row>
    <row r="23" spans="1:18" ht="12.75">
      <c r="A23" s="1140" t="str">
        <f>'[1]семестровки ЛВ'!C89</f>
        <v>2.7</v>
      </c>
      <c r="B23" t="str">
        <f>'[1]семестровки ЛВ'!AX89</f>
        <v>ПВ</v>
      </c>
      <c r="C23" t="str">
        <f>'[1]семестровки ЛВ'!D89</f>
        <v>Моделювання та оптимальні технологічні системи</v>
      </c>
      <c r="D23" t="s">
        <v>21</v>
      </c>
      <c r="E23" t="s">
        <v>399</v>
      </c>
      <c r="F23">
        <f>'[1]семестровки ЛВ'!P89</f>
        <v>2</v>
      </c>
      <c r="G23" s="1141">
        <f>'[1]семестровки ЛВ'!L89</f>
        <v>9</v>
      </c>
      <c r="H23" s="1141">
        <f>'[1]семестровки ЛВ'!M89</f>
        <v>0</v>
      </c>
      <c r="I23" s="1141">
        <f>'[1]семестровки ЛВ'!N89</f>
        <v>9</v>
      </c>
      <c r="J23">
        <f>'[1]семестровки ЛВ'!AZ89</f>
        <v>0</v>
      </c>
      <c r="N23" t="str">
        <f>'[1]семестровки ЛВ'!AY89</f>
        <v>лв</v>
      </c>
      <c r="O23" t="s">
        <v>378</v>
      </c>
      <c r="P23" t="s">
        <v>378</v>
      </c>
      <c r="Q23" t="s">
        <v>400</v>
      </c>
      <c r="R23" t="s">
        <v>382</v>
      </c>
    </row>
    <row r="24" spans="1:17" ht="12.75">
      <c r="A24" s="1140">
        <f>'[1]семестровки ЛВ'!C90</f>
        <v>0</v>
      </c>
      <c r="B24" t="str">
        <f>'[1]семестровки ЛВ'!AX90</f>
        <v>ПК</v>
      </c>
      <c r="C24" t="str">
        <f>'[1]семестровки ЛВ'!D90</f>
        <v>Фізвиховання </v>
      </c>
      <c r="D24" t="s">
        <v>21</v>
      </c>
      <c r="E24" t="s">
        <v>399</v>
      </c>
      <c r="F24" t="str">
        <f>'[1]семестровки ЛВ'!P90</f>
        <v>С</v>
      </c>
      <c r="G24" s="1141">
        <f>'[1]семестровки ЛВ'!L90</f>
        <v>0</v>
      </c>
      <c r="H24" s="1141">
        <f>'[1]семестровки ЛВ'!M90</f>
        <v>0</v>
      </c>
      <c r="I24" s="1141">
        <f>'[1]семестровки ЛВ'!N90</f>
        <v>0</v>
      </c>
      <c r="J24">
        <f>'[1]семестровки ЛВ'!AZ90</f>
        <v>0</v>
      </c>
      <c r="N24" t="str">
        <f>'[1]семестровки ЛВ'!AY90</f>
        <v>фв</v>
      </c>
      <c r="O24" t="s">
        <v>380</v>
      </c>
      <c r="P24" t="s">
        <v>378</v>
      </c>
      <c r="Q24" t="s">
        <v>400</v>
      </c>
    </row>
    <row r="25" spans="1:10" ht="12.75">
      <c r="A25" s="1202" t="s">
        <v>397</v>
      </c>
      <c r="B25" s="1202"/>
      <c r="C25" s="1202"/>
      <c r="D25" s="1202"/>
      <c r="E25" s="1202"/>
      <c r="F25" s="1202"/>
      <c r="G25" s="1202"/>
      <c r="H25" s="1202"/>
      <c r="I25" s="1202"/>
      <c r="J25" s="1202"/>
    </row>
    <row r="26" spans="1:17" ht="12.75">
      <c r="A26" s="1140" t="str">
        <f>'[1]семестровки ЛВ'!C93</f>
        <v>1.2</v>
      </c>
      <c r="B26" t="str">
        <f>'[1]семестровки ЛВ'!AX93</f>
        <v>ЗО</v>
      </c>
      <c r="C26" t="str">
        <f>'[1]семестровки ЛВ'!D93</f>
        <v>Інтелектуальна власність </v>
      </c>
      <c r="D26" t="s">
        <v>22</v>
      </c>
      <c r="E26" t="s">
        <v>399</v>
      </c>
      <c r="F26">
        <f>'[1]семестровки ЛВ'!P93</f>
        <v>2</v>
      </c>
      <c r="G26" s="1141">
        <f>'[1]семестровки ЛВ'!L93</f>
        <v>18</v>
      </c>
      <c r="H26" s="1141">
        <f>'[1]семестровки ЛВ'!M93</f>
        <v>0</v>
      </c>
      <c r="I26" s="1141">
        <f>'[1]семестровки ЛВ'!N93</f>
        <v>9</v>
      </c>
      <c r="J26" t="str">
        <f>'[1]семестровки ЛВ'!AZ93</f>
        <v>залік</v>
      </c>
      <c r="N26" t="str">
        <f>'[1]семестровки ЛВ'!AY93</f>
        <v>кдм</v>
      </c>
      <c r="O26" t="s">
        <v>378</v>
      </c>
      <c r="P26" t="s">
        <v>378</v>
      </c>
      <c r="Q26" t="s">
        <v>400</v>
      </c>
    </row>
    <row r="27" spans="1:17" ht="12.75">
      <c r="A27" s="1140" t="str">
        <f>'[1]семестровки ЛВ'!C94</f>
        <v>1.3.2</v>
      </c>
      <c r="B27" t="str">
        <f>'[1]семестровки ЛВ'!AX94</f>
        <v>ЗО</v>
      </c>
      <c r="C27" t="str">
        <f>'[1]семестровки ЛВ'!D94</f>
        <v>Іноземна мова (за професійним спрямуванням)</v>
      </c>
      <c r="D27" t="s">
        <v>22</v>
      </c>
      <c r="E27" t="s">
        <v>399</v>
      </c>
      <c r="F27">
        <f>'[1]семестровки ЛВ'!P94</f>
        <v>2</v>
      </c>
      <c r="G27" s="1141">
        <f>'[1]семестровки ЛВ'!L94</f>
        <v>0</v>
      </c>
      <c r="H27" s="1141">
        <f>'[1]семестровки ЛВ'!M94</f>
        <v>0</v>
      </c>
      <c r="I27" s="1141">
        <f>'[1]семестровки ЛВ'!N94</f>
        <v>9</v>
      </c>
      <c r="J27" t="str">
        <f>'[1]семестровки ЛВ'!AZ94</f>
        <v>екзамен</v>
      </c>
      <c r="N27" t="str">
        <f>'[1]семестровки ЛВ'!AY94</f>
        <v>мп</v>
      </c>
      <c r="O27" t="s">
        <v>380</v>
      </c>
      <c r="P27" t="s">
        <v>378</v>
      </c>
      <c r="Q27" t="s">
        <v>400</v>
      </c>
    </row>
    <row r="28" spans="1:17" ht="12.75">
      <c r="A28" s="1140" t="str">
        <f>'[1]семестровки ЛВ'!C95</f>
        <v>2.3</v>
      </c>
      <c r="B28" t="str">
        <f>'[1]семестровки ЛВ'!AX95</f>
        <v>ПО</v>
      </c>
      <c r="C28" t="str">
        <f>'[1]семестровки ЛВ'!D95</f>
        <v>Спецкурс за напрямком 
магістерської роботи</v>
      </c>
      <c r="D28" t="s">
        <v>22</v>
      </c>
      <c r="E28" t="s">
        <v>399</v>
      </c>
      <c r="F28">
        <f>'[1]семестровки ЛВ'!P95</f>
        <v>2</v>
      </c>
      <c r="G28" s="1141">
        <f>'[1]семестровки ЛВ'!L95</f>
        <v>9</v>
      </c>
      <c r="H28" s="1141">
        <f>'[1]семестровки ЛВ'!M95</f>
        <v>0</v>
      </c>
      <c r="I28" s="1141">
        <f>'[1]семестровки ЛВ'!N95</f>
        <v>9</v>
      </c>
      <c r="J28" t="str">
        <f>'[1]семестровки ЛВ'!AZ95</f>
        <v>залік</v>
      </c>
      <c r="N28" t="str">
        <f>'[1]семестровки ЛВ'!AY95</f>
        <v>лв</v>
      </c>
      <c r="O28" t="s">
        <v>378</v>
      </c>
      <c r="P28" t="s">
        <v>378</v>
      </c>
      <c r="Q28" t="s">
        <v>400</v>
      </c>
    </row>
    <row r="29" spans="1:17" ht="12.75">
      <c r="A29" s="1140" t="str">
        <f>'[1]семестровки ЛВ'!C96</f>
        <v>2.5</v>
      </c>
      <c r="B29" t="str">
        <f>'[1]семестровки ЛВ'!AX96</f>
        <v>ПО</v>
      </c>
      <c r="C29" t="str">
        <f>'[1]семестровки ЛВ'!D96</f>
        <v>Прогресивні технології в металургії</v>
      </c>
      <c r="D29" t="s">
        <v>22</v>
      </c>
      <c r="E29" t="s">
        <v>399</v>
      </c>
      <c r="F29">
        <f>'[1]семестровки ЛВ'!P96</f>
        <v>3</v>
      </c>
      <c r="G29" s="1141">
        <f>'[1]семестровки ЛВ'!L96</f>
        <v>18</v>
      </c>
      <c r="H29" s="1141">
        <f>'[1]семестровки ЛВ'!M96</f>
        <v>9</v>
      </c>
      <c r="I29" s="1141">
        <f>'[1]семестровки ЛВ'!N96</f>
        <v>0</v>
      </c>
      <c r="J29" t="str">
        <f>'[1]семестровки ЛВ'!AZ96</f>
        <v>екзамен</v>
      </c>
      <c r="N29" t="str">
        <f>'[1]семестровки ЛВ'!AY96</f>
        <v>лв</v>
      </c>
      <c r="O29" t="s">
        <v>378</v>
      </c>
      <c r="P29" t="s">
        <v>378</v>
      </c>
      <c r="Q29" t="s">
        <v>400</v>
      </c>
    </row>
    <row r="30" spans="1:18" ht="12.75">
      <c r="A30" s="1140" t="str">
        <f>'[1]семестровки ЛВ'!C97</f>
        <v>1.1</v>
      </c>
      <c r="B30" t="str">
        <f>'[1]семестровки ЛВ'!AX97</f>
        <v>ЗВ</v>
      </c>
      <c r="C30" t="str">
        <f>'[1]семестровки ЛВ'!D97</f>
        <v>Кристалізація та властивості кольорових металів та сплавів у виливках</v>
      </c>
      <c r="D30" t="s">
        <v>22</v>
      </c>
      <c r="E30" t="s">
        <v>399</v>
      </c>
      <c r="F30">
        <f>'[1]семестровки ЛВ'!P97</f>
        <v>2</v>
      </c>
      <c r="G30" s="1141">
        <f>'[1]семестровки ЛВ'!L97</f>
        <v>9</v>
      </c>
      <c r="H30" s="1141">
        <f>'[1]семестровки ЛВ'!M97</f>
        <v>9</v>
      </c>
      <c r="I30" s="1141">
        <f>'[1]семестровки ЛВ'!N97</f>
        <v>0</v>
      </c>
      <c r="J30" t="str">
        <f>'[1]семестровки ЛВ'!AZ97</f>
        <v>залік</v>
      </c>
      <c r="N30" t="str">
        <f>'[1]семестровки ЛВ'!AY97</f>
        <v>лв</v>
      </c>
      <c r="O30" t="s">
        <v>378</v>
      </c>
      <c r="P30" t="s">
        <v>378</v>
      </c>
      <c r="Q30" t="s">
        <v>400</v>
      </c>
      <c r="R30" t="s">
        <v>382</v>
      </c>
    </row>
    <row r="31" spans="1:18" ht="12.75">
      <c r="A31" s="1140" t="str">
        <f>'[1]семестровки ЛВ'!C98</f>
        <v>2.1.2</v>
      </c>
      <c r="B31" t="str">
        <f>'[1]семестровки ЛВ'!AX98</f>
        <v>ПВ</v>
      </c>
      <c r="C31" t="str">
        <f>'[1]семестровки ЛВ'!D98</f>
        <v>Кристалізація та властивості металів та сплавів на основі заліза. Ч.2 Кристалізація та властивості чавуну у виливках</v>
      </c>
      <c r="D31" t="s">
        <v>22</v>
      </c>
      <c r="E31" t="s">
        <v>399</v>
      </c>
      <c r="F31">
        <f>'[1]семестровки ЛВ'!P98</f>
        <v>1</v>
      </c>
      <c r="G31" s="1141">
        <f>'[1]семестровки ЛВ'!L98</f>
        <v>4</v>
      </c>
      <c r="H31" s="1141">
        <f>'[1]семестровки ЛВ'!M98</f>
        <v>5</v>
      </c>
      <c r="I31" s="1141">
        <f>'[1]семестровки ЛВ'!N98</f>
        <v>0</v>
      </c>
      <c r="J31" t="str">
        <f>'[1]семестровки ЛВ'!AZ98</f>
        <v>екзамен</v>
      </c>
      <c r="N31" t="str">
        <f>'[1]семестровки ЛВ'!AY98</f>
        <v>лв</v>
      </c>
      <c r="O31" t="s">
        <v>378</v>
      </c>
      <c r="P31" t="s">
        <v>378</v>
      </c>
      <c r="Q31" t="s">
        <v>400</v>
      </c>
      <c r="R31" t="s">
        <v>382</v>
      </c>
    </row>
    <row r="32" spans="1:18" ht="12.75">
      <c r="A32" s="1140" t="str">
        <f>'[1]семестровки ЛВ'!C99</f>
        <v>2.3</v>
      </c>
      <c r="B32" t="str">
        <f>'[1]семестровки ЛВ'!AX99</f>
        <v>ПВ</v>
      </c>
      <c r="C32" t="str">
        <f>'[1]семестровки ЛВ'!D99</f>
        <v>Проектування технології виливків СОВЛ </v>
      </c>
      <c r="D32" t="s">
        <v>22</v>
      </c>
      <c r="E32" t="s">
        <v>399</v>
      </c>
      <c r="F32">
        <f>'[1]семестровки ЛВ'!P99</f>
        <v>2</v>
      </c>
      <c r="G32" s="1141">
        <f>'[1]семестровки ЛВ'!L99</f>
        <v>9</v>
      </c>
      <c r="H32" s="1141">
        <f>'[1]семестровки ЛВ'!M99</f>
        <v>0</v>
      </c>
      <c r="I32" s="1141">
        <f>'[1]семестровки ЛВ'!N99</f>
        <v>9</v>
      </c>
      <c r="J32" t="str">
        <f>'[1]семестровки ЛВ'!AZ99</f>
        <v>залік</v>
      </c>
      <c r="N32" t="str">
        <f>'[1]семестровки ЛВ'!AY99</f>
        <v>лв</v>
      </c>
      <c r="O32" t="s">
        <v>378</v>
      </c>
      <c r="P32" t="s">
        <v>378</v>
      </c>
      <c r="Q32" t="s">
        <v>400</v>
      </c>
      <c r="R32" t="s">
        <v>382</v>
      </c>
    </row>
    <row r="33" spans="1:18" ht="12.75">
      <c r="A33" s="1140" t="str">
        <f>'[1]семестровки ЛВ'!C100</f>
        <v>2.5.2</v>
      </c>
      <c r="B33" t="str">
        <f>'[1]семестровки ЛВ'!AX100</f>
        <v>ПВ</v>
      </c>
      <c r="C33" t="str">
        <f>'[1]семестровки ЛВ'!D100</f>
        <v>Проектування ливарних цехів </v>
      </c>
      <c r="D33" t="s">
        <v>22</v>
      </c>
      <c r="E33" t="s">
        <v>399</v>
      </c>
      <c r="F33">
        <f>'[1]семестровки ЛВ'!P100</f>
        <v>1</v>
      </c>
      <c r="G33" s="1141">
        <f>'[1]семестровки ЛВ'!L100</f>
        <v>4</v>
      </c>
      <c r="H33" s="1141">
        <f>'[1]семестровки ЛВ'!M100</f>
        <v>0</v>
      </c>
      <c r="I33" s="1141">
        <f>'[1]семестровки ЛВ'!N100</f>
        <v>5</v>
      </c>
      <c r="J33" t="str">
        <f>'[1]семестровки ЛВ'!AZ100</f>
        <v>екзамен</v>
      </c>
      <c r="N33" t="str">
        <f>'[1]семестровки ЛВ'!AY100</f>
        <v>лв</v>
      </c>
      <c r="O33" t="s">
        <v>378</v>
      </c>
      <c r="P33" t="s">
        <v>378</v>
      </c>
      <c r="Q33" t="s">
        <v>400</v>
      </c>
      <c r="R33" t="s">
        <v>382</v>
      </c>
    </row>
    <row r="34" spans="1:18" ht="12.75">
      <c r="A34" s="1140" t="str">
        <f>'[1]семестровки ЛВ'!C101</f>
        <v>2.5.3</v>
      </c>
      <c r="B34" t="str">
        <f>'[1]семестровки ЛВ'!AX101</f>
        <v>ПВ</v>
      </c>
      <c r="C34" t="str">
        <f>'[1]семестровки ЛВ'!D101</f>
        <v>Проектування ливарних цехів (курсовий проект)</v>
      </c>
      <c r="D34" t="s">
        <v>22</v>
      </c>
      <c r="E34" t="s">
        <v>399</v>
      </c>
      <c r="F34">
        <f>'[1]семестровки ЛВ'!P101</f>
        <v>1</v>
      </c>
      <c r="G34" s="1141">
        <f>'[1]семестровки ЛВ'!L101</f>
        <v>0</v>
      </c>
      <c r="H34" s="1141">
        <f>'[1]семестровки ЛВ'!M101</f>
        <v>0</v>
      </c>
      <c r="I34" s="1141">
        <f>'[1]семестровки ЛВ'!N101</f>
        <v>9</v>
      </c>
      <c r="J34" t="str">
        <f>'[1]семестровки ЛВ'!AZ101</f>
        <v>курс.пр.</v>
      </c>
      <c r="N34" t="str">
        <f>'[1]семестровки ЛВ'!AY101</f>
        <v>лв</v>
      </c>
      <c r="O34" t="s">
        <v>378</v>
      </c>
      <c r="P34" t="s">
        <v>378</v>
      </c>
      <c r="Q34" t="s">
        <v>400</v>
      </c>
      <c r="R34" t="s">
        <v>382</v>
      </c>
    </row>
    <row r="35" spans="1:18" ht="12.75">
      <c r="A35" s="1140" t="str">
        <f>'[1]семестровки ЛВ'!C102</f>
        <v>2.7</v>
      </c>
      <c r="B35" t="str">
        <f>'[1]семестровки ЛВ'!AX102</f>
        <v>ПВ</v>
      </c>
      <c r="C35" t="str">
        <f>'[1]семестровки ЛВ'!D102</f>
        <v>Моделювання та оптимальні технологічні системи</v>
      </c>
      <c r="D35" t="s">
        <v>22</v>
      </c>
      <c r="E35" t="s">
        <v>399</v>
      </c>
      <c r="F35">
        <f>'[1]семестровки ЛВ'!P102</f>
        <v>2</v>
      </c>
      <c r="G35" s="1141">
        <f>'[1]семестровки ЛВ'!L102</f>
        <v>9</v>
      </c>
      <c r="H35" s="1141">
        <f>'[1]семестровки ЛВ'!M102</f>
        <v>0</v>
      </c>
      <c r="I35" s="1141">
        <f>'[1]семестровки ЛВ'!N102</f>
        <v>9</v>
      </c>
      <c r="J35" t="str">
        <f>'[1]семестровки ЛВ'!AZ102</f>
        <v>залік</v>
      </c>
      <c r="N35" t="str">
        <f>'[1]семестровки ЛВ'!AY102</f>
        <v>лв</v>
      </c>
      <c r="O35" t="s">
        <v>378</v>
      </c>
      <c r="P35" t="s">
        <v>378</v>
      </c>
      <c r="Q35" t="s">
        <v>400</v>
      </c>
      <c r="R35" t="s">
        <v>382</v>
      </c>
    </row>
    <row r="36" spans="1:17" ht="12.75">
      <c r="A36" s="1140">
        <f>'[1]семестровки ЛВ'!C103</f>
        <v>0</v>
      </c>
      <c r="B36" t="str">
        <f>'[1]семестровки ЛВ'!AX103</f>
        <v>ПК</v>
      </c>
      <c r="C36" t="str">
        <f>'[1]семестровки ЛВ'!D103</f>
        <v>Фізвиховання </v>
      </c>
      <c r="D36" t="s">
        <v>22</v>
      </c>
      <c r="E36" t="s">
        <v>399</v>
      </c>
      <c r="F36" t="str">
        <f>'[1]семестровки ЛВ'!P103</f>
        <v>С</v>
      </c>
      <c r="G36" s="1141">
        <f>'[1]семестровки ЛВ'!L103</f>
        <v>0</v>
      </c>
      <c r="H36" s="1141">
        <f>'[1]семестровки ЛВ'!M103</f>
        <v>0</v>
      </c>
      <c r="I36" s="1141">
        <f>'[1]семестровки ЛВ'!N103</f>
        <v>0</v>
      </c>
      <c r="J36">
        <f>'[1]семестровки ЛВ'!AZ103</f>
        <v>0</v>
      </c>
      <c r="N36" t="str">
        <f>'[1]семестровки ЛВ'!AY103</f>
        <v>фв</v>
      </c>
      <c r="O36" t="s">
        <v>380</v>
      </c>
      <c r="P36" t="s">
        <v>378</v>
      </c>
      <c r="Q36" t="s">
        <v>400</v>
      </c>
    </row>
  </sheetData>
  <sheetProtection/>
  <mergeCells count="3">
    <mergeCell ref="A2:J2"/>
    <mergeCell ref="A13:J13"/>
    <mergeCell ref="A25:J2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118"/>
  <sheetViews>
    <sheetView view="pageBreakPreview" zoomScale="75" zoomScaleNormal="75" zoomScaleSheetLayoutView="75" zoomScalePageLayoutView="0" workbookViewId="0" topLeftCell="A75">
      <selection activeCell="B93" sqref="B93"/>
    </sheetView>
  </sheetViews>
  <sheetFormatPr defaultColWidth="9.125" defaultRowHeight="12.75"/>
  <cols>
    <col min="1" max="1" width="9.50390625" style="1" customWidth="1"/>
    <col min="2" max="2" width="41.875" style="2" customWidth="1"/>
    <col min="3" max="3" width="5.50390625" style="3" customWidth="1"/>
    <col min="4" max="4" width="5.875" style="4" customWidth="1"/>
    <col min="5" max="5" width="5.375" style="4" customWidth="1"/>
    <col min="6" max="6" width="5.125" style="3" customWidth="1"/>
    <col min="7" max="7" width="7.375" style="3" customWidth="1"/>
    <col min="8" max="8" width="9.375" style="3" customWidth="1"/>
    <col min="9" max="9" width="9.375" style="2" customWidth="1"/>
    <col min="10" max="10" width="8.375" style="2" customWidth="1"/>
    <col min="11" max="11" width="10.50390625" style="2" customWidth="1"/>
    <col min="12" max="12" width="8.50390625" style="2" customWidth="1"/>
    <col min="13" max="13" width="9.875" style="2" customWidth="1"/>
    <col min="14" max="14" width="9.625" style="2" customWidth="1"/>
    <col min="15" max="15" width="7.50390625" style="2" hidden="1" customWidth="1"/>
    <col min="16" max="16" width="7.125" style="2" hidden="1" customWidth="1"/>
    <col min="17" max="17" width="10.50390625" style="2" hidden="1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0" style="5" hidden="1" customWidth="1"/>
    <col min="48" max="48" width="11.625" style="2" customWidth="1"/>
    <col min="49" max="49" width="10.875" style="2" customWidth="1"/>
    <col min="50" max="50" width="13.00390625" style="2" customWidth="1"/>
    <col min="51" max="16384" width="9.125" style="2" customWidth="1"/>
  </cols>
  <sheetData>
    <row r="1" spans="1:47" s="6" customFormat="1" ht="18" thickBot="1">
      <c r="A1" s="1380" t="s">
        <v>316</v>
      </c>
      <c r="B1" s="1381"/>
      <c r="C1" s="1382"/>
      <c r="D1" s="1382"/>
      <c r="E1" s="1382"/>
      <c r="F1" s="1382"/>
      <c r="G1" s="1381"/>
      <c r="H1" s="1381"/>
      <c r="I1" s="1381"/>
      <c r="J1" s="1381"/>
      <c r="K1" s="1381"/>
      <c r="L1" s="1381"/>
      <c r="M1" s="1381"/>
      <c r="N1" s="1382"/>
      <c r="O1" s="1382"/>
      <c r="P1" s="1382"/>
      <c r="Q1" s="1382"/>
      <c r="R1" s="1382"/>
      <c r="S1" s="1382"/>
      <c r="T1" s="1382"/>
      <c r="U1" s="1382"/>
      <c r="V1" s="1382"/>
      <c r="W1" s="1382"/>
      <c r="X1" s="1382"/>
      <c r="Y1" s="1382"/>
      <c r="Z1" s="1382"/>
      <c r="AA1" s="1382"/>
      <c r="AB1" s="1382"/>
      <c r="AC1" s="1382"/>
      <c r="AD1" s="1382"/>
      <c r="AE1" s="1382"/>
      <c r="AF1" s="1382"/>
      <c r="AG1" s="1382"/>
      <c r="AH1" s="1382"/>
      <c r="AI1" s="1382"/>
      <c r="AJ1" s="1382"/>
      <c r="AK1" s="1382"/>
      <c r="AL1" s="1382"/>
      <c r="AM1" s="1382"/>
      <c r="AN1" s="1382"/>
      <c r="AO1" s="1382"/>
      <c r="AP1" s="1382"/>
      <c r="AQ1" s="1382"/>
      <c r="AR1" s="1382"/>
      <c r="AS1" s="1382"/>
      <c r="AT1" s="1382"/>
      <c r="AU1" s="1383"/>
    </row>
    <row r="2" spans="1:47" s="6" customFormat="1" ht="33" customHeight="1" thickBot="1">
      <c r="A2" s="1384" t="s">
        <v>1</v>
      </c>
      <c r="B2" s="1385" t="s">
        <v>2</v>
      </c>
      <c r="C2" s="1386" t="s">
        <v>3</v>
      </c>
      <c r="D2" s="1387"/>
      <c r="E2" s="1387"/>
      <c r="F2" s="1388"/>
      <c r="G2" s="1164" t="s">
        <v>4</v>
      </c>
      <c r="H2" s="1162" t="s">
        <v>5</v>
      </c>
      <c r="I2" s="1162"/>
      <c r="J2" s="1162"/>
      <c r="K2" s="1162"/>
      <c r="L2" s="1162"/>
      <c r="M2" s="1385"/>
      <c r="N2" s="1398" t="s">
        <v>6</v>
      </c>
      <c r="O2" s="1399"/>
      <c r="P2" s="1399"/>
      <c r="Q2" s="1399"/>
      <c r="R2" s="1399"/>
      <c r="S2" s="1399"/>
      <c r="T2" s="1399"/>
      <c r="U2" s="1399"/>
      <c r="V2" s="1399"/>
      <c r="W2" s="1399"/>
      <c r="X2" s="1399"/>
      <c r="Y2" s="1399"/>
      <c r="Z2" s="1399"/>
      <c r="AA2" s="1399"/>
      <c r="AB2" s="1399"/>
      <c r="AC2" s="1399"/>
      <c r="AD2" s="1399"/>
      <c r="AE2" s="1399"/>
      <c r="AF2" s="1399"/>
      <c r="AG2" s="1399"/>
      <c r="AH2" s="1399"/>
      <c r="AI2" s="1399"/>
      <c r="AJ2" s="1399"/>
      <c r="AK2" s="1399"/>
      <c r="AL2" s="1399"/>
      <c r="AM2" s="1399"/>
      <c r="AN2" s="1399"/>
      <c r="AO2" s="1399"/>
      <c r="AP2" s="1399"/>
      <c r="AQ2" s="1399"/>
      <c r="AR2" s="1399"/>
      <c r="AS2" s="1399"/>
      <c r="AT2" s="1399"/>
      <c r="AU2" s="1400"/>
    </row>
    <row r="3" spans="1:47" s="6" customFormat="1" ht="17.25" customHeight="1" thickBot="1">
      <c r="A3" s="1384"/>
      <c r="B3" s="1385"/>
      <c r="C3" s="1389"/>
      <c r="D3" s="1163"/>
      <c r="E3" s="1163"/>
      <c r="F3" s="1390"/>
      <c r="G3" s="1164"/>
      <c r="H3" s="1157" t="s">
        <v>7</v>
      </c>
      <c r="I3" s="1158" t="s">
        <v>8</v>
      </c>
      <c r="J3" s="1158"/>
      <c r="K3" s="1158"/>
      <c r="L3" s="1158"/>
      <c r="M3" s="1159" t="s">
        <v>9</v>
      </c>
      <c r="N3" s="1401" t="s">
        <v>10</v>
      </c>
      <c r="O3" s="1402"/>
      <c r="P3" s="1403"/>
      <c r="Q3" s="1404" t="s">
        <v>11</v>
      </c>
      <c r="R3" s="1405"/>
      <c r="S3" s="1405"/>
      <c r="T3" s="1405"/>
      <c r="U3" s="1405"/>
      <c r="V3" s="1405"/>
      <c r="W3" s="1405"/>
      <c r="X3" s="1405"/>
      <c r="Y3" s="1405"/>
      <c r="Z3" s="1405"/>
      <c r="AA3" s="1405"/>
      <c r="AB3" s="1405"/>
      <c r="AC3" s="1405"/>
      <c r="AD3" s="1405"/>
      <c r="AE3" s="1405"/>
      <c r="AF3" s="1405"/>
      <c r="AG3" s="1405"/>
      <c r="AH3" s="1405"/>
      <c r="AI3" s="1405"/>
      <c r="AJ3" s="1405"/>
      <c r="AK3" s="1405"/>
      <c r="AL3" s="1405"/>
      <c r="AM3" s="1405"/>
      <c r="AN3" s="1405"/>
      <c r="AO3" s="1405"/>
      <c r="AP3" s="1405"/>
      <c r="AQ3" s="1405"/>
      <c r="AR3" s="1405"/>
      <c r="AS3" s="1405"/>
      <c r="AT3" s="1405"/>
      <c r="AU3" s="1406"/>
    </row>
    <row r="4" spans="1:47" s="6" customFormat="1" ht="15.75" customHeight="1" thickBot="1">
      <c r="A4" s="1384"/>
      <c r="B4" s="1385"/>
      <c r="C4" s="1391"/>
      <c r="D4" s="1392"/>
      <c r="E4" s="1392"/>
      <c r="F4" s="1393"/>
      <c r="G4" s="1164"/>
      <c r="H4" s="1157"/>
      <c r="I4" s="1155" t="s">
        <v>12</v>
      </c>
      <c r="J4" s="1170" t="s">
        <v>13</v>
      </c>
      <c r="K4" s="1170"/>
      <c r="L4" s="1170"/>
      <c r="M4" s="1159"/>
      <c r="N4" s="1407" t="s">
        <v>14</v>
      </c>
      <c r="O4" s="1408"/>
      <c r="P4" s="1408"/>
      <c r="Q4" s="1408"/>
      <c r="R4" s="1408"/>
      <c r="S4" s="1408"/>
      <c r="T4" s="1408"/>
      <c r="U4" s="1408"/>
      <c r="V4" s="1408"/>
      <c r="W4" s="1408"/>
      <c r="X4" s="1408"/>
      <c r="Y4" s="1408"/>
      <c r="Z4" s="1408"/>
      <c r="AA4" s="1408"/>
      <c r="AB4" s="1408"/>
      <c r="AC4" s="1408"/>
      <c r="AD4" s="1408"/>
      <c r="AE4" s="1408"/>
      <c r="AF4" s="1408"/>
      <c r="AG4" s="1408"/>
      <c r="AH4" s="1408"/>
      <c r="AI4" s="1408"/>
      <c r="AJ4" s="1408"/>
      <c r="AK4" s="1408"/>
      <c r="AL4" s="1408"/>
      <c r="AM4" s="1408"/>
      <c r="AN4" s="1408"/>
      <c r="AO4" s="1408"/>
      <c r="AP4" s="1408"/>
      <c r="AQ4" s="1408"/>
      <c r="AR4" s="1408"/>
      <c r="AS4" s="1408"/>
      <c r="AT4" s="1408"/>
      <c r="AU4" s="1409"/>
    </row>
    <row r="5" spans="1:47" s="6" customFormat="1" ht="12.75" customHeight="1" thickBot="1">
      <c r="A5" s="1384"/>
      <c r="B5" s="1162"/>
      <c r="C5" s="1172" t="s">
        <v>15</v>
      </c>
      <c r="D5" s="1174" t="s">
        <v>16</v>
      </c>
      <c r="E5" s="1413" t="s">
        <v>17</v>
      </c>
      <c r="F5" s="1413"/>
      <c r="G5" s="1164"/>
      <c r="H5" s="1157"/>
      <c r="I5" s="1155"/>
      <c r="J5" s="1154" t="s">
        <v>18</v>
      </c>
      <c r="K5" s="1155" t="s">
        <v>19</v>
      </c>
      <c r="L5" s="1155" t="s">
        <v>20</v>
      </c>
      <c r="M5" s="1159"/>
      <c r="N5" s="1410"/>
      <c r="O5" s="1411"/>
      <c r="P5" s="1411"/>
      <c r="Q5" s="1411"/>
      <c r="R5" s="1411"/>
      <c r="S5" s="1411"/>
      <c r="T5" s="1411"/>
      <c r="U5" s="1411"/>
      <c r="V5" s="1411"/>
      <c r="W5" s="1411"/>
      <c r="X5" s="1411"/>
      <c r="Y5" s="1411"/>
      <c r="Z5" s="1411"/>
      <c r="AA5" s="1411"/>
      <c r="AB5" s="1411"/>
      <c r="AC5" s="1411"/>
      <c r="AD5" s="1411"/>
      <c r="AE5" s="1411"/>
      <c r="AF5" s="1411"/>
      <c r="AG5" s="1411"/>
      <c r="AH5" s="1411"/>
      <c r="AI5" s="1411"/>
      <c r="AJ5" s="1411"/>
      <c r="AK5" s="1411"/>
      <c r="AL5" s="1411"/>
      <c r="AM5" s="1411"/>
      <c r="AN5" s="1411"/>
      <c r="AO5" s="1411"/>
      <c r="AP5" s="1411"/>
      <c r="AQ5" s="1411"/>
      <c r="AR5" s="1411"/>
      <c r="AS5" s="1411"/>
      <c r="AT5" s="1411"/>
      <c r="AU5" s="1412"/>
    </row>
    <row r="6" spans="1:47" s="6" customFormat="1" ht="15.75" thickBot="1">
      <c r="A6" s="1384"/>
      <c r="B6" s="1162"/>
      <c r="C6" s="1172"/>
      <c r="D6" s="1174"/>
      <c r="E6" s="1414"/>
      <c r="F6" s="1414"/>
      <c r="G6" s="1164"/>
      <c r="H6" s="1157"/>
      <c r="I6" s="1155"/>
      <c r="J6" s="1154"/>
      <c r="K6" s="1155"/>
      <c r="L6" s="1155"/>
      <c r="M6" s="1159"/>
      <c r="N6" s="553">
        <v>1</v>
      </c>
      <c r="O6" s="554" t="s">
        <v>21</v>
      </c>
      <c r="P6" s="558" t="s">
        <v>22</v>
      </c>
      <c r="Q6" s="557">
        <v>3</v>
      </c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5"/>
      <c r="AI6" s="555"/>
      <c r="AJ6" s="555"/>
      <c r="AK6" s="555"/>
      <c r="AL6" s="555"/>
      <c r="AM6" s="555"/>
      <c r="AN6" s="555"/>
      <c r="AO6" s="555"/>
      <c r="AP6" s="555"/>
      <c r="AQ6" s="555"/>
      <c r="AR6" s="555"/>
      <c r="AS6" s="555"/>
      <c r="AT6" s="559"/>
      <c r="AU6" s="560"/>
    </row>
    <row r="7" spans="1:51" s="6" customFormat="1" ht="44.25" customHeight="1" thickBot="1">
      <c r="A7" s="1384"/>
      <c r="B7" s="1162"/>
      <c r="C7" s="1172"/>
      <c r="D7" s="1174"/>
      <c r="E7" s="1397" t="s">
        <v>23</v>
      </c>
      <c r="F7" s="1166" t="s">
        <v>24</v>
      </c>
      <c r="G7" s="1164"/>
      <c r="H7" s="1157"/>
      <c r="I7" s="1155"/>
      <c r="J7" s="1154"/>
      <c r="K7" s="1155"/>
      <c r="L7" s="1155"/>
      <c r="M7" s="1159"/>
      <c r="N7" s="1394" t="s">
        <v>25</v>
      </c>
      <c r="O7" s="1395"/>
      <c r="P7" s="1395"/>
      <c r="Q7" s="1395"/>
      <c r="R7" s="1395"/>
      <c r="S7" s="1395"/>
      <c r="T7" s="1395"/>
      <c r="U7" s="1395"/>
      <c r="V7" s="1395"/>
      <c r="W7" s="1395"/>
      <c r="X7" s="1395"/>
      <c r="Y7" s="1395"/>
      <c r="Z7" s="1395"/>
      <c r="AA7" s="1395"/>
      <c r="AB7" s="1395"/>
      <c r="AC7" s="1395"/>
      <c r="AD7" s="1395"/>
      <c r="AE7" s="1395"/>
      <c r="AF7" s="1395"/>
      <c r="AG7" s="1395"/>
      <c r="AH7" s="1395"/>
      <c r="AI7" s="1395"/>
      <c r="AJ7" s="1395"/>
      <c r="AK7" s="1395"/>
      <c r="AL7" s="1395"/>
      <c r="AM7" s="1395"/>
      <c r="AN7" s="1395"/>
      <c r="AO7" s="1395"/>
      <c r="AP7" s="1395"/>
      <c r="AQ7" s="1395"/>
      <c r="AR7" s="1395"/>
      <c r="AS7" s="1395"/>
      <c r="AT7" s="1395"/>
      <c r="AU7" s="1396"/>
      <c r="AW7" s="6" t="s">
        <v>318</v>
      </c>
      <c r="AX7" s="6" t="s">
        <v>317</v>
      </c>
      <c r="AY7" s="6" t="s">
        <v>319</v>
      </c>
    </row>
    <row r="8" spans="1:52" s="6" customFormat="1" ht="15.75" thickBot="1">
      <c r="A8" s="1384"/>
      <c r="B8" s="1162"/>
      <c r="C8" s="1172"/>
      <c r="D8" s="1174"/>
      <c r="E8" s="1397"/>
      <c r="F8" s="1166"/>
      <c r="G8" s="1164"/>
      <c r="H8" s="1157"/>
      <c r="I8" s="1155"/>
      <c r="J8" s="1154"/>
      <c r="K8" s="1155"/>
      <c r="L8" s="1155"/>
      <c r="M8" s="1159"/>
      <c r="N8" s="553">
        <v>15</v>
      </c>
      <c r="O8" s="554">
        <v>9</v>
      </c>
      <c r="P8" s="563">
        <v>9</v>
      </c>
      <c r="Q8" s="564">
        <v>15</v>
      </c>
      <c r="R8" s="565"/>
      <c r="S8" s="565"/>
      <c r="T8" s="565"/>
      <c r="U8" s="565"/>
      <c r="V8" s="565"/>
      <c r="W8" s="565"/>
      <c r="X8" s="565"/>
      <c r="Y8" s="555"/>
      <c r="Z8" s="555"/>
      <c r="AA8" s="565"/>
      <c r="AB8" s="565"/>
      <c r="AC8" s="565"/>
      <c r="AD8" s="565"/>
      <c r="AE8" s="565"/>
      <c r="AF8" s="565"/>
      <c r="AG8" s="565"/>
      <c r="AH8" s="565"/>
      <c r="AI8" s="565"/>
      <c r="AJ8" s="565"/>
      <c r="AK8" s="565"/>
      <c r="AL8" s="565"/>
      <c r="AM8" s="565"/>
      <c r="AN8" s="565"/>
      <c r="AO8" s="565"/>
      <c r="AP8" s="565"/>
      <c r="AQ8" s="565"/>
      <c r="AR8" s="565"/>
      <c r="AS8" s="565"/>
      <c r="AT8" s="565"/>
      <c r="AU8" s="556">
        <v>22</v>
      </c>
      <c r="AW8" s="6">
        <f>1+1+1+1+1</f>
        <v>5</v>
      </c>
      <c r="AY8" s="6">
        <f>1+1+1+1+1</f>
        <v>5</v>
      </c>
      <c r="AZ8" s="6">
        <f>1+1+1+1+1</f>
        <v>5</v>
      </c>
    </row>
    <row r="9" spans="1:47" s="6" customFormat="1" ht="15.75" thickBot="1">
      <c r="A9" s="545">
        <v>1</v>
      </c>
      <c r="B9" s="546">
        <v>2</v>
      </c>
      <c r="C9" s="547">
        <v>3</v>
      </c>
      <c r="D9" s="548">
        <v>4</v>
      </c>
      <c r="E9" s="548">
        <v>5</v>
      </c>
      <c r="F9" s="549">
        <v>6</v>
      </c>
      <c r="G9" s="550">
        <v>7</v>
      </c>
      <c r="H9" s="551">
        <v>8</v>
      </c>
      <c r="I9" s="548">
        <v>9</v>
      </c>
      <c r="J9" s="548">
        <v>10</v>
      </c>
      <c r="K9" s="548">
        <v>11</v>
      </c>
      <c r="L9" s="548">
        <v>12</v>
      </c>
      <c r="M9" s="552">
        <v>13</v>
      </c>
      <c r="N9" s="541">
        <v>14</v>
      </c>
      <c r="O9" s="542">
        <v>15</v>
      </c>
      <c r="P9" s="543">
        <v>16</v>
      </c>
      <c r="Q9" s="544">
        <v>17</v>
      </c>
      <c r="R9" s="540"/>
      <c r="S9" s="540"/>
      <c r="T9" s="540"/>
      <c r="U9" s="540"/>
      <c r="V9" s="540"/>
      <c r="W9" s="540"/>
      <c r="X9" s="540"/>
      <c r="Y9" s="561"/>
      <c r="Z9" s="561"/>
      <c r="AA9" s="540"/>
      <c r="AB9" s="540"/>
      <c r="AC9" s="540"/>
      <c r="AD9" s="540"/>
      <c r="AE9" s="540"/>
      <c r="AF9" s="540"/>
      <c r="AG9" s="540"/>
      <c r="AH9" s="540"/>
      <c r="AI9" s="540"/>
      <c r="AJ9" s="540"/>
      <c r="AK9" s="540"/>
      <c r="AL9" s="540"/>
      <c r="AM9" s="540"/>
      <c r="AN9" s="540"/>
      <c r="AO9" s="540"/>
      <c r="AP9" s="540"/>
      <c r="AQ9" s="540"/>
      <c r="AR9" s="540"/>
      <c r="AS9" s="540"/>
      <c r="AT9" s="540"/>
      <c r="AU9" s="562">
        <v>18</v>
      </c>
    </row>
    <row r="10" spans="1:50" s="6" customFormat="1" ht="16.5" customHeight="1" hidden="1" thickBot="1">
      <c r="A10" s="1432" t="s">
        <v>222</v>
      </c>
      <c r="B10" s="1433"/>
      <c r="C10" s="1433"/>
      <c r="D10" s="1433"/>
      <c r="E10" s="1433"/>
      <c r="F10" s="1433"/>
      <c r="G10" s="1433"/>
      <c r="H10" s="1433"/>
      <c r="I10" s="1433"/>
      <c r="J10" s="1433"/>
      <c r="K10" s="1433"/>
      <c r="L10" s="1433"/>
      <c r="M10" s="1433"/>
      <c r="N10" s="1433"/>
      <c r="O10" s="1433"/>
      <c r="P10" s="1433"/>
      <c r="Q10" s="1433"/>
      <c r="R10" s="1433"/>
      <c r="S10" s="1433"/>
      <c r="T10" s="1433"/>
      <c r="U10" s="1433"/>
      <c r="V10" s="1433"/>
      <c r="W10" s="1433"/>
      <c r="X10" s="1433"/>
      <c r="Y10" s="1433"/>
      <c r="Z10" s="1433"/>
      <c r="AA10" s="1433"/>
      <c r="AB10" s="1433"/>
      <c r="AC10" s="1433"/>
      <c r="AD10" s="1433"/>
      <c r="AE10" s="1433"/>
      <c r="AF10" s="1433"/>
      <c r="AG10" s="1433"/>
      <c r="AH10" s="1433"/>
      <c r="AI10" s="1433"/>
      <c r="AJ10" s="1433"/>
      <c r="AK10" s="1433"/>
      <c r="AL10" s="1433"/>
      <c r="AM10" s="1433"/>
      <c r="AN10" s="1433"/>
      <c r="AO10" s="1433"/>
      <c r="AP10" s="1433"/>
      <c r="AQ10" s="1433"/>
      <c r="AR10" s="1433"/>
      <c r="AS10" s="1433"/>
      <c r="AT10" s="1433"/>
      <c r="AU10" s="1434"/>
      <c r="AX10" s="6" t="s">
        <v>320</v>
      </c>
    </row>
    <row r="11" spans="1:51" s="6" customFormat="1" ht="16.5" customHeight="1" hidden="1" thickBot="1">
      <c r="A11" s="1454" t="s">
        <v>217</v>
      </c>
      <c r="B11" s="1455"/>
      <c r="C11" s="1455"/>
      <c r="D11" s="1455"/>
      <c r="E11" s="1455"/>
      <c r="F11" s="1455"/>
      <c r="G11" s="1455"/>
      <c r="H11" s="1455"/>
      <c r="I11" s="1455"/>
      <c r="J11" s="1455"/>
      <c r="K11" s="1455"/>
      <c r="L11" s="1455"/>
      <c r="M11" s="1455"/>
      <c r="N11" s="1450"/>
      <c r="O11" s="1450"/>
      <c r="P11" s="1450"/>
      <c r="Q11" s="1455"/>
      <c r="R11" s="1455"/>
      <c r="S11" s="1455"/>
      <c r="T11" s="1455"/>
      <c r="U11" s="1455"/>
      <c r="V11" s="1455"/>
      <c r="W11" s="1455"/>
      <c r="X11" s="1455"/>
      <c r="Y11" s="1455"/>
      <c r="Z11" s="1455"/>
      <c r="AA11" s="1455"/>
      <c r="AB11" s="1455"/>
      <c r="AC11" s="1455"/>
      <c r="AD11" s="1455"/>
      <c r="AE11" s="1455"/>
      <c r="AF11" s="1455"/>
      <c r="AG11" s="1455"/>
      <c r="AH11" s="1455"/>
      <c r="AI11" s="1455"/>
      <c r="AJ11" s="1455"/>
      <c r="AK11" s="1455"/>
      <c r="AL11" s="1455"/>
      <c r="AM11" s="1455"/>
      <c r="AN11" s="1455"/>
      <c r="AO11" s="1455"/>
      <c r="AP11" s="1455"/>
      <c r="AQ11" s="1455"/>
      <c r="AR11" s="1455"/>
      <c r="AS11" s="1455"/>
      <c r="AT11" s="1455"/>
      <c r="AU11" s="1456"/>
      <c r="AW11" s="6">
        <f>1+1+1+1+1+1</f>
        <v>6</v>
      </c>
      <c r="AY11" s="6">
        <f>1+1+1</f>
        <v>3</v>
      </c>
    </row>
    <row r="12" spans="1:47" s="6" customFormat="1" ht="36.75" customHeight="1" hidden="1">
      <c r="A12" s="757" t="s">
        <v>223</v>
      </c>
      <c r="B12" s="848" t="s">
        <v>58</v>
      </c>
      <c r="C12" s="760">
        <v>1</v>
      </c>
      <c r="D12" s="765"/>
      <c r="E12" s="765"/>
      <c r="F12" s="849"/>
      <c r="G12" s="850">
        <v>3</v>
      </c>
      <c r="H12" s="851">
        <f>G12*30</f>
        <v>90</v>
      </c>
      <c r="I12" s="852">
        <f>SUM(J12:L12)</f>
        <v>30</v>
      </c>
      <c r="J12" s="852">
        <v>20</v>
      </c>
      <c r="K12" s="852"/>
      <c r="L12" s="852">
        <v>10</v>
      </c>
      <c r="M12" s="853">
        <f>H12-I12</f>
        <v>60</v>
      </c>
      <c r="N12" s="1038">
        <v>2</v>
      </c>
      <c r="O12" s="855"/>
      <c r="P12" s="855"/>
      <c r="Q12" s="856"/>
      <c r="R12" s="585"/>
      <c r="S12" s="588" t="s">
        <v>59</v>
      </c>
      <c r="T12" s="585"/>
      <c r="U12" s="585"/>
      <c r="V12" s="585"/>
      <c r="W12" s="585"/>
      <c r="X12" s="585"/>
      <c r="Y12" s="585"/>
      <c r="Z12" s="585"/>
      <c r="AA12" s="585"/>
      <c r="AB12" s="585"/>
      <c r="AC12" s="585"/>
      <c r="AD12" s="585"/>
      <c r="AE12" s="585"/>
      <c r="AF12" s="585"/>
      <c r="AG12" s="585"/>
      <c r="AH12" s="585"/>
      <c r="AI12" s="585"/>
      <c r="AJ12" s="585"/>
      <c r="AK12" s="585"/>
      <c r="AL12" s="585"/>
      <c r="AM12" s="585"/>
      <c r="AN12" s="585"/>
      <c r="AO12" s="585"/>
      <c r="AP12" s="585"/>
      <c r="AQ12" s="585"/>
      <c r="AR12" s="585"/>
      <c r="AS12" s="585"/>
      <c r="AT12" s="585"/>
      <c r="AU12" s="587"/>
    </row>
    <row r="13" spans="1:47" s="6" customFormat="1" ht="27" customHeight="1" hidden="1">
      <c r="A13" s="857" t="s">
        <v>224</v>
      </c>
      <c r="B13" s="858" t="s">
        <v>218</v>
      </c>
      <c r="C13" s="859"/>
      <c r="D13" s="717">
        <v>2</v>
      </c>
      <c r="E13" s="860"/>
      <c r="F13" s="861"/>
      <c r="G13" s="862">
        <v>3</v>
      </c>
      <c r="H13" s="863">
        <f>G13*30</f>
        <v>90</v>
      </c>
      <c r="I13" s="864">
        <f>SUM(J13:L13)</f>
        <v>36</v>
      </c>
      <c r="J13" s="865">
        <v>18</v>
      </c>
      <c r="K13" s="865"/>
      <c r="L13" s="865">
        <v>18</v>
      </c>
      <c r="M13" s="866">
        <f>H13-I13</f>
        <v>54</v>
      </c>
      <c r="N13" s="867"/>
      <c r="O13" s="1049">
        <v>2</v>
      </c>
      <c r="P13" s="1049">
        <v>2</v>
      </c>
      <c r="Q13" s="869"/>
      <c r="R13" s="583"/>
      <c r="S13" s="583" t="s">
        <v>38</v>
      </c>
      <c r="T13" s="583">
        <v>1</v>
      </c>
      <c r="U13" s="583">
        <v>1</v>
      </c>
      <c r="V13" s="583"/>
      <c r="W13" s="583"/>
      <c r="X13" s="583"/>
      <c r="Y13" s="583"/>
      <c r="Z13" s="583"/>
      <c r="AA13" s="583"/>
      <c r="AB13" s="583"/>
      <c r="AC13" s="583"/>
      <c r="AD13" s="583"/>
      <c r="AE13" s="583"/>
      <c r="AF13" s="583"/>
      <c r="AG13" s="583"/>
      <c r="AH13" s="583"/>
      <c r="AI13" s="583"/>
      <c r="AJ13" s="583"/>
      <c r="AK13" s="583"/>
      <c r="AL13" s="583"/>
      <c r="AM13" s="583"/>
      <c r="AN13" s="583"/>
      <c r="AO13" s="583"/>
      <c r="AP13" s="583"/>
      <c r="AQ13" s="583"/>
      <c r="AR13" s="583"/>
      <c r="AS13" s="583"/>
      <c r="AT13" s="583"/>
      <c r="AU13" s="584"/>
    </row>
    <row r="14" spans="1:47" s="6" customFormat="1" ht="30.75" customHeight="1" hidden="1">
      <c r="A14" s="594" t="s">
        <v>225</v>
      </c>
      <c r="B14" s="870" t="s">
        <v>33</v>
      </c>
      <c r="C14" s="775"/>
      <c r="D14" s="871"/>
      <c r="E14" s="871"/>
      <c r="F14" s="872"/>
      <c r="G14" s="873">
        <f aca="true" t="shared" si="0" ref="G14:M14">SUM(G15:G16)</f>
        <v>3.5</v>
      </c>
      <c r="H14" s="874">
        <f t="shared" si="0"/>
        <v>105</v>
      </c>
      <c r="I14" s="875">
        <f t="shared" si="0"/>
        <v>66</v>
      </c>
      <c r="J14" s="875">
        <f t="shared" si="0"/>
        <v>0</v>
      </c>
      <c r="K14" s="875">
        <f t="shared" si="0"/>
        <v>0</v>
      </c>
      <c r="L14" s="875">
        <f t="shared" si="0"/>
        <v>66</v>
      </c>
      <c r="M14" s="876">
        <f t="shared" si="0"/>
        <v>39</v>
      </c>
      <c r="N14" s="877"/>
      <c r="O14" s="878"/>
      <c r="P14" s="878"/>
      <c r="Q14" s="592"/>
      <c r="R14" s="583"/>
      <c r="S14" s="583" t="s">
        <v>34</v>
      </c>
      <c r="T14" s="583"/>
      <c r="U14" s="583"/>
      <c r="V14" s="583"/>
      <c r="W14" s="583"/>
      <c r="X14" s="583"/>
      <c r="Y14" s="583"/>
      <c r="Z14" s="583"/>
      <c r="AA14" s="583"/>
      <c r="AB14" s="583"/>
      <c r="AC14" s="583"/>
      <c r="AD14" s="583"/>
      <c r="AE14" s="583"/>
      <c r="AF14" s="583"/>
      <c r="AG14" s="583"/>
      <c r="AH14" s="583"/>
      <c r="AI14" s="583"/>
      <c r="AJ14" s="583"/>
      <c r="AK14" s="583"/>
      <c r="AL14" s="583"/>
      <c r="AM14" s="583"/>
      <c r="AN14" s="583"/>
      <c r="AO14" s="583"/>
      <c r="AP14" s="583"/>
      <c r="AQ14" s="583"/>
      <c r="AR14" s="583"/>
      <c r="AS14" s="583"/>
      <c r="AT14" s="583"/>
      <c r="AU14" s="584"/>
    </row>
    <row r="15" spans="1:47" s="6" customFormat="1" ht="33" customHeight="1" hidden="1">
      <c r="A15" s="594" t="s">
        <v>226</v>
      </c>
      <c r="B15" s="795" t="s">
        <v>33</v>
      </c>
      <c r="C15" s="643"/>
      <c r="D15" s="631">
        <v>1</v>
      </c>
      <c r="E15" s="631"/>
      <c r="F15" s="633"/>
      <c r="G15" s="796">
        <v>1.5</v>
      </c>
      <c r="H15" s="797">
        <f>G15*30</f>
        <v>45</v>
      </c>
      <c r="I15" s="798">
        <f>J15+K15+L15</f>
        <v>30</v>
      </c>
      <c r="J15" s="799"/>
      <c r="K15" s="799"/>
      <c r="L15" s="799">
        <v>30</v>
      </c>
      <c r="M15" s="697">
        <f>H15-I15</f>
        <v>15</v>
      </c>
      <c r="N15" s="1039">
        <v>2</v>
      </c>
      <c r="O15" s="644"/>
      <c r="P15" s="633"/>
      <c r="Q15" s="592"/>
      <c r="R15" s="583"/>
      <c r="S15" s="583" t="s">
        <v>36</v>
      </c>
      <c r="T15" s="583"/>
      <c r="U15" s="583"/>
      <c r="V15" s="583">
        <v>1</v>
      </c>
      <c r="W15" s="583"/>
      <c r="X15" s="583"/>
      <c r="Y15" s="583"/>
      <c r="Z15" s="583"/>
      <c r="AA15" s="583"/>
      <c r="AB15" s="583"/>
      <c r="AC15" s="583"/>
      <c r="AD15" s="583"/>
      <c r="AE15" s="583"/>
      <c r="AF15" s="583"/>
      <c r="AG15" s="583"/>
      <c r="AH15" s="583"/>
      <c r="AI15" s="583"/>
      <c r="AJ15" s="583"/>
      <c r="AK15" s="583"/>
      <c r="AL15" s="583"/>
      <c r="AM15" s="583"/>
      <c r="AN15" s="583"/>
      <c r="AO15" s="583"/>
      <c r="AP15" s="583"/>
      <c r="AQ15" s="583"/>
      <c r="AR15" s="583"/>
      <c r="AS15" s="583"/>
      <c r="AT15" s="583"/>
      <c r="AU15" s="584"/>
    </row>
    <row r="16" spans="1:47" s="6" customFormat="1" ht="32.25" customHeight="1" hidden="1" thickBot="1">
      <c r="A16" s="594" t="s">
        <v>227</v>
      </c>
      <c r="B16" s="800" t="s">
        <v>33</v>
      </c>
      <c r="C16" s="801">
        <v>2</v>
      </c>
      <c r="D16" s="802"/>
      <c r="E16" s="802"/>
      <c r="F16" s="803"/>
      <c r="G16" s="804">
        <v>2</v>
      </c>
      <c r="H16" s="805">
        <f>G16*30</f>
        <v>60</v>
      </c>
      <c r="I16" s="806">
        <f>J16+K16+L16</f>
        <v>36</v>
      </c>
      <c r="J16" s="807"/>
      <c r="K16" s="807"/>
      <c r="L16" s="807">
        <v>36</v>
      </c>
      <c r="M16" s="808">
        <f>H16-I16</f>
        <v>24</v>
      </c>
      <c r="N16" s="801"/>
      <c r="O16" s="1050">
        <v>2</v>
      </c>
      <c r="P16" s="1051">
        <v>2</v>
      </c>
      <c r="Q16" s="592"/>
      <c r="R16" s="583"/>
      <c r="S16" s="583" t="s">
        <v>38</v>
      </c>
      <c r="T16" s="583">
        <v>1</v>
      </c>
      <c r="U16" s="583"/>
      <c r="V16" s="583"/>
      <c r="W16" s="583"/>
      <c r="X16" s="583"/>
      <c r="Y16" s="583"/>
      <c r="Z16" s="583"/>
      <c r="AA16" s="583"/>
      <c r="AB16" s="583"/>
      <c r="AC16" s="583"/>
      <c r="AD16" s="583"/>
      <c r="AE16" s="583"/>
      <c r="AF16" s="583"/>
      <c r="AG16" s="583"/>
      <c r="AH16" s="583"/>
      <c r="AI16" s="583"/>
      <c r="AJ16" s="583"/>
      <c r="AK16" s="583"/>
      <c r="AL16" s="583"/>
      <c r="AM16" s="583"/>
      <c r="AN16" s="583"/>
      <c r="AO16" s="583"/>
      <c r="AP16" s="583"/>
      <c r="AQ16" s="583"/>
      <c r="AR16" s="583"/>
      <c r="AS16" s="583"/>
      <c r="AT16" s="583"/>
      <c r="AU16" s="584"/>
    </row>
    <row r="17" spans="1:47" s="6" customFormat="1" ht="21.75" customHeight="1" hidden="1" thickBot="1">
      <c r="A17" s="1415" t="s">
        <v>228</v>
      </c>
      <c r="B17" s="1416"/>
      <c r="C17" s="1442"/>
      <c r="D17" s="1443"/>
      <c r="E17" s="1443"/>
      <c r="F17" s="1444"/>
      <c r="G17" s="810">
        <f aca="true" t="shared" si="1" ref="G17:M17">G12+G13+G14</f>
        <v>9.5</v>
      </c>
      <c r="H17" s="811">
        <f t="shared" si="1"/>
        <v>285</v>
      </c>
      <c r="I17" s="811">
        <f t="shared" si="1"/>
        <v>132</v>
      </c>
      <c r="J17" s="811">
        <f t="shared" si="1"/>
        <v>38</v>
      </c>
      <c r="K17" s="811">
        <f t="shared" si="1"/>
        <v>0</v>
      </c>
      <c r="L17" s="811">
        <f t="shared" si="1"/>
        <v>94</v>
      </c>
      <c r="M17" s="812">
        <f t="shared" si="1"/>
        <v>153</v>
      </c>
      <c r="N17" s="813"/>
      <c r="O17" s="736"/>
      <c r="P17" s="814"/>
      <c r="Q17" s="735"/>
      <c r="R17" s="736">
        <f aca="true" t="shared" si="2" ref="R17:AT17">SUM(R12:R16)</f>
        <v>0</v>
      </c>
      <c r="S17" s="736">
        <f t="shared" si="2"/>
        <v>0</v>
      </c>
      <c r="T17" s="736">
        <f t="shared" si="2"/>
        <v>2</v>
      </c>
      <c r="U17" s="736">
        <f t="shared" si="2"/>
        <v>1</v>
      </c>
      <c r="V17" s="736">
        <f t="shared" si="2"/>
        <v>1</v>
      </c>
      <c r="W17" s="736">
        <f t="shared" si="2"/>
        <v>0</v>
      </c>
      <c r="X17" s="736">
        <f t="shared" si="2"/>
        <v>0</v>
      </c>
      <c r="Y17" s="736">
        <f t="shared" si="2"/>
        <v>0</v>
      </c>
      <c r="Z17" s="736">
        <f t="shared" si="2"/>
        <v>0</v>
      </c>
      <c r="AA17" s="736">
        <f t="shared" si="2"/>
        <v>0</v>
      </c>
      <c r="AB17" s="736">
        <f t="shared" si="2"/>
        <v>0</v>
      </c>
      <c r="AC17" s="736">
        <f t="shared" si="2"/>
        <v>0</v>
      </c>
      <c r="AD17" s="736">
        <f t="shared" si="2"/>
        <v>0</v>
      </c>
      <c r="AE17" s="736">
        <f t="shared" si="2"/>
        <v>0</v>
      </c>
      <c r="AF17" s="736">
        <f t="shared" si="2"/>
        <v>0</v>
      </c>
      <c r="AG17" s="736">
        <f t="shared" si="2"/>
        <v>0</v>
      </c>
      <c r="AH17" s="736">
        <f t="shared" si="2"/>
        <v>0</v>
      </c>
      <c r="AI17" s="736">
        <f t="shared" si="2"/>
        <v>0</v>
      </c>
      <c r="AJ17" s="736">
        <f t="shared" si="2"/>
        <v>0</v>
      </c>
      <c r="AK17" s="736">
        <f t="shared" si="2"/>
        <v>0</v>
      </c>
      <c r="AL17" s="736">
        <f t="shared" si="2"/>
        <v>0</v>
      </c>
      <c r="AM17" s="736">
        <f t="shared" si="2"/>
        <v>0</v>
      </c>
      <c r="AN17" s="736">
        <f t="shared" si="2"/>
        <v>0</v>
      </c>
      <c r="AO17" s="736">
        <f t="shared" si="2"/>
        <v>0</v>
      </c>
      <c r="AP17" s="736">
        <f t="shared" si="2"/>
        <v>0</v>
      </c>
      <c r="AQ17" s="736">
        <f t="shared" si="2"/>
        <v>0</v>
      </c>
      <c r="AR17" s="736">
        <f t="shared" si="2"/>
        <v>0</v>
      </c>
      <c r="AS17" s="736">
        <f t="shared" si="2"/>
        <v>0</v>
      </c>
      <c r="AT17" s="736">
        <f t="shared" si="2"/>
        <v>0</v>
      </c>
      <c r="AU17" s="814"/>
    </row>
    <row r="18" spans="1:47" s="6" customFormat="1" ht="21.75" customHeight="1" hidden="1" thickBot="1">
      <c r="A18" s="1464" t="s">
        <v>219</v>
      </c>
      <c r="B18" s="1465"/>
      <c r="C18" s="1465"/>
      <c r="D18" s="1465"/>
      <c r="E18" s="1465"/>
      <c r="F18" s="1465"/>
      <c r="G18" s="1465"/>
      <c r="H18" s="1476"/>
      <c r="I18" s="1476"/>
      <c r="J18" s="1476"/>
      <c r="K18" s="1476"/>
      <c r="L18" s="1476"/>
      <c r="M18" s="1476"/>
      <c r="N18" s="1476"/>
      <c r="O18" s="1476"/>
      <c r="P18" s="1476"/>
      <c r="Q18" s="1465"/>
      <c r="R18" s="1465"/>
      <c r="S18" s="1465"/>
      <c r="T18" s="1465"/>
      <c r="U18" s="1465"/>
      <c r="V18" s="1465"/>
      <c r="W18" s="1465"/>
      <c r="X18" s="1465"/>
      <c r="Y18" s="1465"/>
      <c r="Z18" s="1465"/>
      <c r="AA18" s="1465"/>
      <c r="AB18" s="1465"/>
      <c r="AC18" s="1465"/>
      <c r="AD18" s="1465"/>
      <c r="AE18" s="1465"/>
      <c r="AF18" s="1465"/>
      <c r="AG18" s="1465"/>
      <c r="AH18" s="1465"/>
      <c r="AI18" s="1465"/>
      <c r="AJ18" s="1465"/>
      <c r="AK18" s="1465"/>
      <c r="AL18" s="1465"/>
      <c r="AM18" s="1465"/>
      <c r="AN18" s="1465"/>
      <c r="AO18" s="1465"/>
      <c r="AP18" s="1465"/>
      <c r="AQ18" s="1465"/>
      <c r="AR18" s="1465"/>
      <c r="AS18" s="1465"/>
      <c r="AT18" s="1465"/>
      <c r="AU18" s="1466"/>
    </row>
    <row r="19" spans="1:54" s="6" customFormat="1" ht="36" customHeight="1" hidden="1">
      <c r="A19" s="757" t="s">
        <v>240</v>
      </c>
      <c r="B19" s="815" t="s">
        <v>238</v>
      </c>
      <c r="C19" s="715"/>
      <c r="D19" s="716">
        <v>1</v>
      </c>
      <c r="E19" s="716"/>
      <c r="F19" s="656"/>
      <c r="G19" s="816">
        <v>4</v>
      </c>
      <c r="H19" s="817">
        <f>G19*30</f>
        <v>120</v>
      </c>
      <c r="I19" s="818">
        <f>SUM(J19:L19)</f>
        <v>45</v>
      </c>
      <c r="J19" s="819">
        <v>30</v>
      </c>
      <c r="K19" s="819"/>
      <c r="L19" s="819">
        <v>15</v>
      </c>
      <c r="M19" s="820">
        <f aca="true" t="shared" si="3" ref="M19:M24">H19-I19</f>
        <v>75</v>
      </c>
      <c r="N19" s="1040">
        <v>3</v>
      </c>
      <c r="O19" s="822"/>
      <c r="P19" s="823"/>
      <c r="Q19" s="760"/>
      <c r="R19" s="585"/>
      <c r="S19" s="588" t="s">
        <v>56</v>
      </c>
      <c r="T19" s="585"/>
      <c r="U19" s="585"/>
      <c r="V19" s="585"/>
      <c r="W19" s="585"/>
      <c r="X19" s="585"/>
      <c r="Y19" s="585"/>
      <c r="Z19" s="585"/>
      <c r="AA19" s="585"/>
      <c r="AB19" s="585"/>
      <c r="AC19" s="585"/>
      <c r="AD19" s="585"/>
      <c r="AE19" s="585"/>
      <c r="AF19" s="585"/>
      <c r="AG19" s="585"/>
      <c r="AH19" s="585"/>
      <c r="AI19" s="585"/>
      <c r="AJ19" s="585"/>
      <c r="AK19" s="585"/>
      <c r="AL19" s="585"/>
      <c r="AM19" s="585"/>
      <c r="AN19" s="585"/>
      <c r="AO19" s="585"/>
      <c r="AP19" s="585"/>
      <c r="AQ19" s="585"/>
      <c r="AR19" s="585"/>
      <c r="AS19" s="585"/>
      <c r="AT19" s="585"/>
      <c r="AU19" s="587"/>
      <c r="AV19" s="628">
        <f aca="true" t="shared" si="4" ref="AV19:AV24">I19/H19</f>
        <v>0.375</v>
      </c>
      <c r="AX19" s="6" t="s">
        <v>304</v>
      </c>
      <c r="BA19" s="6" t="s">
        <v>307</v>
      </c>
      <c r="BB19" s="6" t="s">
        <v>301</v>
      </c>
    </row>
    <row r="20" spans="1:48" s="625" customFormat="1" ht="35.25" customHeight="1" hidden="1">
      <c r="A20" s="594" t="s">
        <v>243</v>
      </c>
      <c r="B20" s="791" t="s">
        <v>259</v>
      </c>
      <c r="C20" s="827">
        <v>1</v>
      </c>
      <c r="D20" s="772"/>
      <c r="E20" s="595"/>
      <c r="F20" s="828"/>
      <c r="G20" s="759">
        <v>3</v>
      </c>
      <c r="H20" s="766">
        <f aca="true" t="shared" si="5" ref="H20:H25">G20*30</f>
        <v>90</v>
      </c>
      <c r="I20" s="826">
        <f>SUM(J20:L20)</f>
        <v>30</v>
      </c>
      <c r="J20" s="595">
        <v>15</v>
      </c>
      <c r="K20" s="595"/>
      <c r="L20" s="595">
        <v>15</v>
      </c>
      <c r="M20" s="771">
        <f t="shared" si="3"/>
        <v>60</v>
      </c>
      <c r="N20" s="1041">
        <v>2</v>
      </c>
      <c r="O20" s="591"/>
      <c r="P20" s="593"/>
      <c r="Q20" s="652"/>
      <c r="R20" s="6"/>
      <c r="S20" s="583"/>
      <c r="T20" s="583" t="s">
        <v>80</v>
      </c>
      <c r="U20" s="583" t="s">
        <v>81</v>
      </c>
      <c r="V20" s="583" t="s">
        <v>82</v>
      </c>
      <c r="W20" s="6"/>
      <c r="X20" s="6"/>
      <c r="Y20" s="583"/>
      <c r="Z20" s="583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584"/>
      <c r="AV20" s="628">
        <f t="shared" si="4"/>
        <v>0.3333333333333333</v>
      </c>
    </row>
    <row r="21" spans="1:48" s="625" customFormat="1" ht="36" customHeight="1" hidden="1">
      <c r="A21" s="683" t="s">
        <v>244</v>
      </c>
      <c r="B21" s="829" t="s">
        <v>220</v>
      </c>
      <c r="C21" s="830"/>
      <c r="D21" s="831">
        <v>2</v>
      </c>
      <c r="E21" s="832"/>
      <c r="F21" s="833"/>
      <c r="G21" s="1015">
        <v>3</v>
      </c>
      <c r="H21" s="1016">
        <f t="shared" si="5"/>
        <v>90</v>
      </c>
      <c r="I21" s="1017">
        <f>SUM(J21:L21)</f>
        <v>36</v>
      </c>
      <c r="J21" s="1018">
        <v>18</v>
      </c>
      <c r="K21" s="1019"/>
      <c r="L21" s="1018">
        <v>18</v>
      </c>
      <c r="M21" s="1020">
        <f t="shared" si="3"/>
        <v>54</v>
      </c>
      <c r="N21" s="1021"/>
      <c r="O21" s="1052">
        <v>2</v>
      </c>
      <c r="P21" s="1053">
        <v>2</v>
      </c>
      <c r="Q21" s="836"/>
      <c r="R21" s="586"/>
      <c r="S21" s="586"/>
      <c r="T21" s="586"/>
      <c r="U21" s="586"/>
      <c r="V21" s="586"/>
      <c r="W21" s="586"/>
      <c r="X21" s="586"/>
      <c r="Y21" s="586"/>
      <c r="Z21" s="586"/>
      <c r="AA21" s="586"/>
      <c r="AB21" s="586"/>
      <c r="AC21" s="586"/>
      <c r="AD21" s="586"/>
      <c r="AE21" s="586"/>
      <c r="AF21" s="586"/>
      <c r="AG21" s="586"/>
      <c r="AH21" s="586"/>
      <c r="AI21" s="586"/>
      <c r="AJ21" s="586"/>
      <c r="AK21" s="586"/>
      <c r="AL21" s="586"/>
      <c r="AM21" s="586"/>
      <c r="AN21" s="586"/>
      <c r="AO21" s="586"/>
      <c r="AP21" s="586"/>
      <c r="AQ21" s="586"/>
      <c r="AR21" s="586"/>
      <c r="AS21" s="586"/>
      <c r="AT21" s="586"/>
      <c r="AU21" s="589"/>
      <c r="AV21" s="628">
        <f t="shared" si="4"/>
        <v>0.4</v>
      </c>
    </row>
    <row r="22" spans="1:50" s="625" customFormat="1" ht="27" customHeight="1" hidden="1">
      <c r="A22" s="837" t="s">
        <v>273</v>
      </c>
      <c r="B22" s="779" t="s">
        <v>295</v>
      </c>
      <c r="C22" s="793">
        <v>1</v>
      </c>
      <c r="D22" s="717"/>
      <c r="E22" s="793"/>
      <c r="F22" s="794"/>
      <c r="G22" s="1022">
        <v>4.5</v>
      </c>
      <c r="H22" s="1016">
        <f t="shared" si="5"/>
        <v>135</v>
      </c>
      <c r="I22" s="1023">
        <f>J22+K22+L22</f>
        <v>45</v>
      </c>
      <c r="J22" s="1018">
        <v>30</v>
      </c>
      <c r="K22" s="1019"/>
      <c r="L22" s="1018">
        <v>15</v>
      </c>
      <c r="M22" s="1020">
        <f t="shared" si="3"/>
        <v>90</v>
      </c>
      <c r="N22" s="1042">
        <v>3</v>
      </c>
      <c r="O22" s="834"/>
      <c r="P22" s="835"/>
      <c r="Q22" s="838"/>
      <c r="R22" s="586"/>
      <c r="S22" s="586"/>
      <c r="T22" s="586"/>
      <c r="U22" s="586"/>
      <c r="V22" s="586"/>
      <c r="W22" s="586"/>
      <c r="X22" s="586"/>
      <c r="Y22" s="586"/>
      <c r="Z22" s="586"/>
      <c r="AA22" s="586"/>
      <c r="AB22" s="586"/>
      <c r="AC22" s="586"/>
      <c r="AD22" s="586"/>
      <c r="AE22" s="586"/>
      <c r="AF22" s="586"/>
      <c r="AG22" s="586"/>
      <c r="AH22" s="586"/>
      <c r="AI22" s="586"/>
      <c r="AJ22" s="586"/>
      <c r="AK22" s="586"/>
      <c r="AL22" s="586"/>
      <c r="AM22" s="586"/>
      <c r="AN22" s="586"/>
      <c r="AO22" s="586"/>
      <c r="AP22" s="586"/>
      <c r="AQ22" s="586"/>
      <c r="AR22" s="586"/>
      <c r="AS22" s="586"/>
      <c r="AT22" s="586"/>
      <c r="AU22" s="589"/>
      <c r="AV22" s="628">
        <f t="shared" si="4"/>
        <v>0.3333333333333333</v>
      </c>
      <c r="AX22" s="625" t="s">
        <v>304</v>
      </c>
    </row>
    <row r="23" spans="1:50" s="625" customFormat="1" ht="36" customHeight="1" hidden="1">
      <c r="A23" s="683" t="s">
        <v>274</v>
      </c>
      <c r="B23" s="791" t="s">
        <v>264</v>
      </c>
      <c r="C23" s="792">
        <v>2</v>
      </c>
      <c r="D23" s="717"/>
      <c r="E23" s="793"/>
      <c r="F23" s="794"/>
      <c r="G23" s="1015">
        <v>5</v>
      </c>
      <c r="H23" s="1016">
        <f t="shared" si="5"/>
        <v>150</v>
      </c>
      <c r="I23" s="1017">
        <f>SUM(J23:L23)</f>
        <v>54</v>
      </c>
      <c r="J23" s="1018">
        <v>36</v>
      </c>
      <c r="K23" s="1019">
        <v>18</v>
      </c>
      <c r="L23" s="1018"/>
      <c r="M23" s="1020">
        <f t="shared" si="3"/>
        <v>96</v>
      </c>
      <c r="N23" s="1021"/>
      <c r="O23" s="1052">
        <v>3</v>
      </c>
      <c r="P23" s="1053">
        <v>3</v>
      </c>
      <c r="Q23" s="836"/>
      <c r="R23" s="583"/>
      <c r="S23" s="583"/>
      <c r="T23" s="583"/>
      <c r="U23" s="583"/>
      <c r="V23" s="583"/>
      <c r="W23" s="583"/>
      <c r="X23" s="583"/>
      <c r="Y23" s="583"/>
      <c r="Z23" s="583"/>
      <c r="AA23" s="583"/>
      <c r="AB23" s="583"/>
      <c r="AC23" s="583"/>
      <c r="AD23" s="583"/>
      <c r="AE23" s="583"/>
      <c r="AF23" s="583"/>
      <c r="AG23" s="583"/>
      <c r="AH23" s="583"/>
      <c r="AI23" s="583"/>
      <c r="AJ23" s="583"/>
      <c r="AK23" s="583"/>
      <c r="AL23" s="583"/>
      <c r="AM23" s="583"/>
      <c r="AN23" s="583"/>
      <c r="AO23" s="583"/>
      <c r="AP23" s="583"/>
      <c r="AQ23" s="583"/>
      <c r="AR23" s="583"/>
      <c r="AS23" s="583"/>
      <c r="AT23" s="583"/>
      <c r="AU23" s="584"/>
      <c r="AV23" s="978">
        <f t="shared" si="4"/>
        <v>0.36</v>
      </c>
      <c r="AX23" s="625" t="s">
        <v>305</v>
      </c>
    </row>
    <row r="24" spans="1:50" s="625" customFormat="1" ht="36" customHeight="1" hidden="1" thickBot="1">
      <c r="A24" s="714" t="s">
        <v>284</v>
      </c>
      <c r="B24" s="839" t="s">
        <v>265</v>
      </c>
      <c r="C24" s="840">
        <v>1</v>
      </c>
      <c r="D24" s="841"/>
      <c r="E24" s="842"/>
      <c r="F24" s="843"/>
      <c r="G24" s="1024">
        <v>4.5</v>
      </c>
      <c r="H24" s="1025">
        <f t="shared" si="5"/>
        <v>135</v>
      </c>
      <c r="I24" s="1026">
        <f>SUM(J24:L24)</f>
        <v>45</v>
      </c>
      <c r="J24" s="1027">
        <v>30</v>
      </c>
      <c r="K24" s="1028"/>
      <c r="L24" s="1027">
        <v>15</v>
      </c>
      <c r="M24" s="1029">
        <f t="shared" si="3"/>
        <v>90</v>
      </c>
      <c r="N24" s="1043">
        <v>3</v>
      </c>
      <c r="O24" s="844"/>
      <c r="P24" s="845"/>
      <c r="Q24" s="846"/>
      <c r="R24" s="666"/>
      <c r="S24" s="666"/>
      <c r="T24" s="666"/>
      <c r="U24" s="666"/>
      <c r="V24" s="666"/>
      <c r="W24" s="666"/>
      <c r="X24" s="666"/>
      <c r="Y24" s="666"/>
      <c r="Z24" s="666"/>
      <c r="AA24" s="666"/>
      <c r="AB24" s="666"/>
      <c r="AC24" s="666"/>
      <c r="AD24" s="666"/>
      <c r="AE24" s="666"/>
      <c r="AF24" s="666"/>
      <c r="AG24" s="666"/>
      <c r="AH24" s="666"/>
      <c r="AI24" s="666"/>
      <c r="AJ24" s="666"/>
      <c r="AK24" s="666"/>
      <c r="AL24" s="666"/>
      <c r="AM24" s="666"/>
      <c r="AN24" s="666"/>
      <c r="AO24" s="666"/>
      <c r="AP24" s="666"/>
      <c r="AQ24" s="666"/>
      <c r="AR24" s="666"/>
      <c r="AS24" s="666"/>
      <c r="AT24" s="666"/>
      <c r="AU24" s="667"/>
      <c r="AV24" s="628">
        <f t="shared" si="4"/>
        <v>0.3333333333333333</v>
      </c>
      <c r="AX24" s="625" t="s">
        <v>304</v>
      </c>
    </row>
    <row r="25" spans="1:47" s="6" customFormat="1" ht="21.75" customHeight="1" hidden="1" thickBot="1">
      <c r="A25" s="1452" t="s">
        <v>241</v>
      </c>
      <c r="B25" s="1453"/>
      <c r="C25" s="1440"/>
      <c r="D25" s="1441"/>
      <c r="E25" s="1441"/>
      <c r="F25" s="1441"/>
      <c r="G25" s="879">
        <f>G19+G20+G21+G23+G24+G22</f>
        <v>24</v>
      </c>
      <c r="H25" s="880">
        <f t="shared" si="5"/>
        <v>720</v>
      </c>
      <c r="I25" s="881">
        <f>I19+I20+I21+I23+I24+I22</f>
        <v>255</v>
      </c>
      <c r="J25" s="881">
        <f>J19+J20+J21+J23+J24+J22</f>
        <v>159</v>
      </c>
      <c r="K25" s="881">
        <f>K19+K20+K21+K23+K24+K22</f>
        <v>18</v>
      </c>
      <c r="L25" s="881">
        <f>L19+L20+L21+L23+L24+L22</f>
        <v>78</v>
      </c>
      <c r="M25" s="881">
        <f>M19+M20+M21+M23+M24+M22</f>
        <v>465</v>
      </c>
      <c r="N25" s="882"/>
      <c r="O25" s="882"/>
      <c r="P25" s="883"/>
      <c r="Q25" s="879"/>
      <c r="R25" s="884"/>
      <c r="S25" s="885"/>
      <c r="T25" s="885"/>
      <c r="U25" s="885"/>
      <c r="V25" s="885"/>
      <c r="W25" s="885"/>
      <c r="X25" s="885"/>
      <c r="Y25" s="885"/>
      <c r="Z25" s="885"/>
      <c r="AA25" s="885"/>
      <c r="AB25" s="885"/>
      <c r="AC25" s="885"/>
      <c r="AD25" s="885"/>
      <c r="AE25" s="885"/>
      <c r="AF25" s="885"/>
      <c r="AG25" s="885"/>
      <c r="AH25" s="885"/>
      <c r="AI25" s="885"/>
      <c r="AJ25" s="885"/>
      <c r="AK25" s="885"/>
      <c r="AL25" s="885"/>
      <c r="AM25" s="885"/>
      <c r="AN25" s="885"/>
      <c r="AO25" s="885"/>
      <c r="AP25" s="885"/>
      <c r="AQ25" s="885"/>
      <c r="AR25" s="885"/>
      <c r="AS25" s="885"/>
      <c r="AT25" s="885"/>
      <c r="AU25" s="886"/>
    </row>
    <row r="26" spans="1:47" s="6" customFormat="1" ht="18" customHeight="1" hidden="1" thickBot="1">
      <c r="A26" s="1445" t="s">
        <v>256</v>
      </c>
      <c r="B26" s="1446"/>
      <c r="C26" s="1446"/>
      <c r="D26" s="1446"/>
      <c r="E26" s="1446"/>
      <c r="F26" s="1446"/>
      <c r="G26" s="1446"/>
      <c r="H26" s="1446"/>
      <c r="I26" s="1446"/>
      <c r="J26" s="1446"/>
      <c r="K26" s="1446"/>
      <c r="L26" s="1446"/>
      <c r="M26" s="1446"/>
      <c r="N26" s="1447"/>
      <c r="O26" s="1447"/>
      <c r="P26" s="1447"/>
      <c r="Q26" s="1448"/>
      <c r="R26" s="1448"/>
      <c r="S26" s="1448"/>
      <c r="T26" s="1448"/>
      <c r="U26" s="1448"/>
      <c r="V26" s="1448"/>
      <c r="W26" s="1448"/>
      <c r="X26" s="1448"/>
      <c r="Y26" s="1448"/>
      <c r="Z26" s="1448"/>
      <c r="AA26" s="1448"/>
      <c r="AB26" s="1448"/>
      <c r="AC26" s="1448"/>
      <c r="AD26" s="1448"/>
      <c r="AE26" s="1448"/>
      <c r="AF26" s="1448"/>
      <c r="AG26" s="1448"/>
      <c r="AH26" s="1448"/>
      <c r="AI26" s="1448"/>
      <c r="AJ26" s="1448"/>
      <c r="AK26" s="1448"/>
      <c r="AL26" s="1448"/>
      <c r="AM26" s="1448"/>
      <c r="AN26" s="1448"/>
      <c r="AO26" s="1448"/>
      <c r="AP26" s="1448"/>
      <c r="AQ26" s="1448"/>
      <c r="AR26" s="1448"/>
      <c r="AS26" s="1448"/>
      <c r="AT26" s="1448"/>
      <c r="AU26" s="1449"/>
    </row>
    <row r="27" spans="1:47" s="625" customFormat="1" ht="18" customHeight="1" hidden="1" thickBot="1">
      <c r="A27" s="727" t="s">
        <v>229</v>
      </c>
      <c r="B27" s="887" t="s">
        <v>132</v>
      </c>
      <c r="C27" s="888"/>
      <c r="D27" s="841">
        <v>3</v>
      </c>
      <c r="E27" s="841"/>
      <c r="F27" s="664"/>
      <c r="G27" s="889">
        <v>6</v>
      </c>
      <c r="H27" s="890">
        <f>G27*30</f>
        <v>180</v>
      </c>
      <c r="I27" s="891"/>
      <c r="J27" s="891"/>
      <c r="K27" s="891"/>
      <c r="L27" s="891"/>
      <c r="M27" s="892">
        <f>H27-I27</f>
        <v>180</v>
      </c>
      <c r="N27" s="775"/>
      <c r="O27" s="847"/>
      <c r="P27" s="893"/>
      <c r="Q27" s="894"/>
      <c r="R27" s="895"/>
      <c r="S27" s="895"/>
      <c r="T27" s="895"/>
      <c r="U27" s="895"/>
      <c r="V27" s="895"/>
      <c r="W27" s="895"/>
      <c r="X27" s="895"/>
      <c r="Y27" s="895"/>
      <c r="Z27" s="895"/>
      <c r="AA27" s="895"/>
      <c r="AB27" s="895"/>
      <c r="AC27" s="895"/>
      <c r="AD27" s="895"/>
      <c r="AE27" s="895"/>
      <c r="AF27" s="895"/>
      <c r="AG27" s="895"/>
      <c r="AH27" s="895"/>
      <c r="AI27" s="895"/>
      <c r="AJ27" s="895"/>
      <c r="AK27" s="895"/>
      <c r="AL27" s="895"/>
      <c r="AM27" s="895"/>
      <c r="AN27" s="895"/>
      <c r="AO27" s="895"/>
      <c r="AP27" s="895"/>
      <c r="AQ27" s="895"/>
      <c r="AR27" s="895"/>
      <c r="AS27" s="895"/>
      <c r="AT27" s="895"/>
      <c r="AU27" s="896"/>
    </row>
    <row r="28" spans="1:47" s="625" customFormat="1" ht="21.75" customHeight="1" hidden="1" thickBot="1">
      <c r="A28" s="1415" t="s">
        <v>230</v>
      </c>
      <c r="B28" s="1416"/>
      <c r="C28" s="1437"/>
      <c r="D28" s="1438"/>
      <c r="E28" s="1438"/>
      <c r="F28" s="1439"/>
      <c r="G28" s="897">
        <f aca="true" t="shared" si="6" ref="G28:AT28">SUM(G27:G27)</f>
        <v>6</v>
      </c>
      <c r="H28" s="890">
        <f t="shared" si="6"/>
        <v>180</v>
      </c>
      <c r="I28" s="890">
        <f t="shared" si="6"/>
        <v>0</v>
      </c>
      <c r="J28" s="890">
        <f t="shared" si="6"/>
        <v>0</v>
      </c>
      <c r="K28" s="890">
        <f t="shared" si="6"/>
        <v>0</v>
      </c>
      <c r="L28" s="890">
        <f t="shared" si="6"/>
        <v>0</v>
      </c>
      <c r="M28" s="890">
        <f t="shared" si="6"/>
        <v>180</v>
      </c>
      <c r="N28" s="813">
        <f t="shared" si="6"/>
        <v>0</v>
      </c>
      <c r="O28" s="736">
        <f t="shared" si="6"/>
        <v>0</v>
      </c>
      <c r="P28" s="814">
        <f t="shared" si="6"/>
        <v>0</v>
      </c>
      <c r="Q28" s="879"/>
      <c r="R28" s="735">
        <f t="shared" si="6"/>
        <v>0</v>
      </c>
      <c r="S28" s="736">
        <f t="shared" si="6"/>
        <v>0</v>
      </c>
      <c r="T28" s="736">
        <f t="shared" si="6"/>
        <v>0</v>
      </c>
      <c r="U28" s="736">
        <f t="shared" si="6"/>
        <v>0</v>
      </c>
      <c r="V28" s="736">
        <f t="shared" si="6"/>
        <v>0</v>
      </c>
      <c r="W28" s="736">
        <f t="shared" si="6"/>
        <v>0</v>
      </c>
      <c r="X28" s="736">
        <f t="shared" si="6"/>
        <v>0</v>
      </c>
      <c r="Y28" s="736">
        <f t="shared" si="6"/>
        <v>0</v>
      </c>
      <c r="Z28" s="736">
        <f t="shared" si="6"/>
        <v>0</v>
      </c>
      <c r="AA28" s="736">
        <f t="shared" si="6"/>
        <v>0</v>
      </c>
      <c r="AB28" s="736">
        <f t="shared" si="6"/>
        <v>0</v>
      </c>
      <c r="AC28" s="736">
        <f t="shared" si="6"/>
        <v>0</v>
      </c>
      <c r="AD28" s="736">
        <f t="shared" si="6"/>
        <v>0</v>
      </c>
      <c r="AE28" s="736">
        <f t="shared" si="6"/>
        <v>0</v>
      </c>
      <c r="AF28" s="736">
        <f t="shared" si="6"/>
        <v>0</v>
      </c>
      <c r="AG28" s="736">
        <f t="shared" si="6"/>
        <v>0</v>
      </c>
      <c r="AH28" s="736">
        <f t="shared" si="6"/>
        <v>0</v>
      </c>
      <c r="AI28" s="736">
        <f t="shared" si="6"/>
        <v>0</v>
      </c>
      <c r="AJ28" s="736">
        <f t="shared" si="6"/>
        <v>0</v>
      </c>
      <c r="AK28" s="736">
        <f t="shared" si="6"/>
        <v>0</v>
      </c>
      <c r="AL28" s="736">
        <f t="shared" si="6"/>
        <v>0</v>
      </c>
      <c r="AM28" s="736">
        <f t="shared" si="6"/>
        <v>0</v>
      </c>
      <c r="AN28" s="736">
        <f t="shared" si="6"/>
        <v>0</v>
      </c>
      <c r="AO28" s="736">
        <f t="shared" si="6"/>
        <v>0</v>
      </c>
      <c r="AP28" s="736">
        <f t="shared" si="6"/>
        <v>0</v>
      </c>
      <c r="AQ28" s="736">
        <f t="shared" si="6"/>
        <v>0</v>
      </c>
      <c r="AR28" s="736">
        <f t="shared" si="6"/>
        <v>0</v>
      </c>
      <c r="AS28" s="736">
        <f t="shared" si="6"/>
        <v>0</v>
      </c>
      <c r="AT28" s="736">
        <f t="shared" si="6"/>
        <v>0</v>
      </c>
      <c r="AU28" s="814"/>
    </row>
    <row r="29" spans="1:47" s="625" customFormat="1" ht="21.75" customHeight="1" hidden="1" thickBot="1">
      <c r="A29" s="1445" t="s">
        <v>246</v>
      </c>
      <c r="B29" s="1446"/>
      <c r="C29" s="1446"/>
      <c r="D29" s="1446"/>
      <c r="E29" s="1446"/>
      <c r="F29" s="1446"/>
      <c r="G29" s="1446"/>
      <c r="H29" s="1446"/>
      <c r="I29" s="1446"/>
      <c r="J29" s="1446"/>
      <c r="K29" s="1446"/>
      <c r="L29" s="1446"/>
      <c r="M29" s="1446"/>
      <c r="N29" s="1447"/>
      <c r="O29" s="1447"/>
      <c r="P29" s="1447"/>
      <c r="Q29" s="1448"/>
      <c r="R29" s="1448"/>
      <c r="S29" s="1448"/>
      <c r="T29" s="1448"/>
      <c r="U29" s="1448"/>
      <c r="V29" s="1448"/>
      <c r="W29" s="1448"/>
      <c r="X29" s="1448"/>
      <c r="Y29" s="1448"/>
      <c r="Z29" s="1448"/>
      <c r="AA29" s="1448"/>
      <c r="AB29" s="1448"/>
      <c r="AC29" s="1448"/>
      <c r="AD29" s="1448"/>
      <c r="AE29" s="1448"/>
      <c r="AF29" s="1448"/>
      <c r="AG29" s="1448"/>
      <c r="AH29" s="1448"/>
      <c r="AI29" s="1448"/>
      <c r="AJ29" s="1448"/>
      <c r="AK29" s="1448"/>
      <c r="AL29" s="1448"/>
      <c r="AM29" s="1448"/>
      <c r="AN29" s="1448"/>
      <c r="AO29" s="1448"/>
      <c r="AP29" s="1448"/>
      <c r="AQ29" s="1448"/>
      <c r="AR29" s="1448"/>
      <c r="AS29" s="1448"/>
      <c r="AT29" s="1448"/>
      <c r="AU29" s="1449"/>
    </row>
    <row r="30" spans="1:47" s="625" customFormat="1" ht="16.5" customHeight="1" hidden="1" thickBot="1">
      <c r="A30" s="898" t="s">
        <v>138</v>
      </c>
      <c r="B30" s="899" t="s">
        <v>239</v>
      </c>
      <c r="C30" s="900"/>
      <c r="D30" s="901"/>
      <c r="E30" s="901"/>
      <c r="F30" s="902"/>
      <c r="G30" s="903">
        <v>24</v>
      </c>
      <c r="H30" s="904">
        <f>G30*30</f>
        <v>720</v>
      </c>
      <c r="I30" s="905"/>
      <c r="J30" s="905"/>
      <c r="K30" s="905"/>
      <c r="L30" s="905"/>
      <c r="M30" s="906">
        <f>H30-I30</f>
        <v>720</v>
      </c>
      <c r="N30" s="907"/>
      <c r="O30" s="908"/>
      <c r="P30" s="909"/>
      <c r="Q30" s="910"/>
      <c r="R30" s="911"/>
      <c r="S30" s="911"/>
      <c r="T30" s="911"/>
      <c r="U30" s="911"/>
      <c r="V30" s="911"/>
      <c r="W30" s="911"/>
      <c r="X30" s="911"/>
      <c r="Y30" s="911"/>
      <c r="Z30" s="911"/>
      <c r="AA30" s="911"/>
      <c r="AB30" s="911"/>
      <c r="AC30" s="911"/>
      <c r="AD30" s="911"/>
      <c r="AE30" s="911"/>
      <c r="AF30" s="911"/>
      <c r="AG30" s="911"/>
      <c r="AH30" s="911"/>
      <c r="AI30" s="911"/>
      <c r="AJ30" s="911"/>
      <c r="AK30" s="911"/>
      <c r="AL30" s="911"/>
      <c r="AM30" s="911"/>
      <c r="AN30" s="911"/>
      <c r="AO30" s="911"/>
      <c r="AP30" s="911"/>
      <c r="AQ30" s="911"/>
      <c r="AR30" s="911"/>
      <c r="AS30" s="911"/>
      <c r="AT30" s="911"/>
      <c r="AU30" s="912"/>
    </row>
    <row r="31" spans="1:47" s="625" customFormat="1" ht="16.5" customHeight="1" hidden="1" thickBot="1">
      <c r="A31" s="1415" t="s">
        <v>231</v>
      </c>
      <c r="B31" s="1416"/>
      <c r="C31" s="1437"/>
      <c r="D31" s="1438"/>
      <c r="E31" s="1438"/>
      <c r="F31" s="1439"/>
      <c r="G31" s="897">
        <f aca="true" t="shared" si="7" ref="G31:AT31">SUM(G30:G30)</f>
        <v>24</v>
      </c>
      <c r="H31" s="913">
        <f t="shared" si="7"/>
        <v>720</v>
      </c>
      <c r="I31" s="913">
        <f t="shared" si="7"/>
        <v>0</v>
      </c>
      <c r="J31" s="913">
        <f t="shared" si="7"/>
        <v>0</v>
      </c>
      <c r="K31" s="913">
        <f t="shared" si="7"/>
        <v>0</v>
      </c>
      <c r="L31" s="913">
        <f t="shared" si="7"/>
        <v>0</v>
      </c>
      <c r="M31" s="913">
        <f t="shared" si="7"/>
        <v>720</v>
      </c>
      <c r="N31" s="914">
        <f t="shared" si="7"/>
        <v>0</v>
      </c>
      <c r="O31" s="915">
        <f t="shared" si="7"/>
        <v>0</v>
      </c>
      <c r="P31" s="916">
        <f t="shared" si="7"/>
        <v>0</v>
      </c>
      <c r="Q31" s="879"/>
      <c r="R31" s="917">
        <f t="shared" si="7"/>
        <v>0</v>
      </c>
      <c r="S31" s="918">
        <f t="shared" si="7"/>
        <v>0</v>
      </c>
      <c r="T31" s="918">
        <f t="shared" si="7"/>
        <v>0</v>
      </c>
      <c r="U31" s="918">
        <f t="shared" si="7"/>
        <v>0</v>
      </c>
      <c r="V31" s="918">
        <f t="shared" si="7"/>
        <v>0</v>
      </c>
      <c r="W31" s="918">
        <f t="shared" si="7"/>
        <v>0</v>
      </c>
      <c r="X31" s="918">
        <f t="shared" si="7"/>
        <v>0</v>
      </c>
      <c r="Y31" s="918">
        <f t="shared" si="7"/>
        <v>0</v>
      </c>
      <c r="Z31" s="918">
        <f t="shared" si="7"/>
        <v>0</v>
      </c>
      <c r="AA31" s="918">
        <f t="shared" si="7"/>
        <v>0</v>
      </c>
      <c r="AB31" s="918">
        <f t="shared" si="7"/>
        <v>0</v>
      </c>
      <c r="AC31" s="918">
        <f t="shared" si="7"/>
        <v>0</v>
      </c>
      <c r="AD31" s="918">
        <f t="shared" si="7"/>
        <v>0</v>
      </c>
      <c r="AE31" s="918">
        <f t="shared" si="7"/>
        <v>0</v>
      </c>
      <c r="AF31" s="918">
        <f t="shared" si="7"/>
        <v>0</v>
      </c>
      <c r="AG31" s="918">
        <f t="shared" si="7"/>
        <v>0</v>
      </c>
      <c r="AH31" s="918">
        <f t="shared" si="7"/>
        <v>0</v>
      </c>
      <c r="AI31" s="918">
        <f t="shared" si="7"/>
        <v>0</v>
      </c>
      <c r="AJ31" s="918">
        <f t="shared" si="7"/>
        <v>0</v>
      </c>
      <c r="AK31" s="918">
        <f t="shared" si="7"/>
        <v>0</v>
      </c>
      <c r="AL31" s="918">
        <f t="shared" si="7"/>
        <v>0</v>
      </c>
      <c r="AM31" s="918">
        <f t="shared" si="7"/>
        <v>0</v>
      </c>
      <c r="AN31" s="918">
        <f t="shared" si="7"/>
        <v>0</v>
      </c>
      <c r="AO31" s="918">
        <f t="shared" si="7"/>
        <v>0</v>
      </c>
      <c r="AP31" s="918">
        <f t="shared" si="7"/>
        <v>0</v>
      </c>
      <c r="AQ31" s="918">
        <f t="shared" si="7"/>
        <v>0</v>
      </c>
      <c r="AR31" s="918">
        <f t="shared" si="7"/>
        <v>0</v>
      </c>
      <c r="AS31" s="918">
        <f t="shared" si="7"/>
        <v>0</v>
      </c>
      <c r="AT31" s="918">
        <f t="shared" si="7"/>
        <v>0</v>
      </c>
      <c r="AU31" s="919"/>
    </row>
    <row r="32" spans="1:47" s="625" customFormat="1" ht="26.25" customHeight="1" hidden="1" thickBot="1">
      <c r="A32" s="1415" t="s">
        <v>232</v>
      </c>
      <c r="B32" s="1416"/>
      <c r="C32" s="1437"/>
      <c r="D32" s="1438"/>
      <c r="E32" s="1438"/>
      <c r="F32" s="1439"/>
      <c r="G32" s="897">
        <f>G17+G25+G28+G31</f>
        <v>63.5</v>
      </c>
      <c r="H32" s="913">
        <f aca="true" t="shared" si="8" ref="H32:P32">H17+H28+H31+H25</f>
        <v>1905</v>
      </c>
      <c r="I32" s="913">
        <f t="shared" si="8"/>
        <v>387</v>
      </c>
      <c r="J32" s="913">
        <f t="shared" si="8"/>
        <v>197</v>
      </c>
      <c r="K32" s="913">
        <f t="shared" si="8"/>
        <v>18</v>
      </c>
      <c r="L32" s="913">
        <f t="shared" si="8"/>
        <v>172</v>
      </c>
      <c r="M32" s="913">
        <f t="shared" si="8"/>
        <v>1518</v>
      </c>
      <c r="N32" s="813">
        <f t="shared" si="8"/>
        <v>0</v>
      </c>
      <c r="O32" s="813">
        <f t="shared" si="8"/>
        <v>0</v>
      </c>
      <c r="P32" s="879">
        <f t="shared" si="8"/>
        <v>0</v>
      </c>
      <c r="Q32" s="735"/>
      <c r="R32" s="920">
        <f aca="true" t="shared" si="9" ref="R32:AT32">SUM(R11:R31)</f>
        <v>0</v>
      </c>
      <c r="S32" s="920">
        <f t="shared" si="9"/>
        <v>0</v>
      </c>
      <c r="T32" s="920">
        <f t="shared" si="9"/>
        <v>4</v>
      </c>
      <c r="U32" s="920">
        <f t="shared" si="9"/>
        <v>2</v>
      </c>
      <c r="V32" s="920">
        <f t="shared" si="9"/>
        <v>2</v>
      </c>
      <c r="W32" s="920">
        <f t="shared" si="9"/>
        <v>0</v>
      </c>
      <c r="X32" s="920">
        <f t="shared" si="9"/>
        <v>0</v>
      </c>
      <c r="Y32" s="920">
        <f t="shared" si="9"/>
        <v>0</v>
      </c>
      <c r="Z32" s="920">
        <f t="shared" si="9"/>
        <v>0</v>
      </c>
      <c r="AA32" s="920">
        <f t="shared" si="9"/>
        <v>0</v>
      </c>
      <c r="AB32" s="920">
        <f t="shared" si="9"/>
        <v>0</v>
      </c>
      <c r="AC32" s="920">
        <f t="shared" si="9"/>
        <v>0</v>
      </c>
      <c r="AD32" s="920">
        <f t="shared" si="9"/>
        <v>0</v>
      </c>
      <c r="AE32" s="920">
        <f t="shared" si="9"/>
        <v>0</v>
      </c>
      <c r="AF32" s="920">
        <f t="shared" si="9"/>
        <v>0</v>
      </c>
      <c r="AG32" s="920">
        <f t="shared" si="9"/>
        <v>0</v>
      </c>
      <c r="AH32" s="920">
        <f t="shared" si="9"/>
        <v>0</v>
      </c>
      <c r="AI32" s="920">
        <f t="shared" si="9"/>
        <v>0</v>
      </c>
      <c r="AJ32" s="920">
        <f t="shared" si="9"/>
        <v>0</v>
      </c>
      <c r="AK32" s="920">
        <f t="shared" si="9"/>
        <v>0</v>
      </c>
      <c r="AL32" s="920">
        <f t="shared" si="9"/>
        <v>0</v>
      </c>
      <c r="AM32" s="920">
        <f t="shared" si="9"/>
        <v>0</v>
      </c>
      <c r="AN32" s="920">
        <f t="shared" si="9"/>
        <v>0</v>
      </c>
      <c r="AO32" s="920">
        <f t="shared" si="9"/>
        <v>0</v>
      </c>
      <c r="AP32" s="920">
        <f t="shared" si="9"/>
        <v>0</v>
      </c>
      <c r="AQ32" s="920">
        <f t="shared" si="9"/>
        <v>0</v>
      </c>
      <c r="AR32" s="920">
        <f t="shared" si="9"/>
        <v>0</v>
      </c>
      <c r="AS32" s="920">
        <f t="shared" si="9"/>
        <v>0</v>
      </c>
      <c r="AT32" s="920">
        <f t="shared" si="9"/>
        <v>0</v>
      </c>
      <c r="AU32" s="921"/>
    </row>
    <row r="33" spans="1:47" s="6" customFormat="1" ht="20.25" customHeight="1" hidden="1" thickBot="1">
      <c r="A33" s="1432" t="s">
        <v>233</v>
      </c>
      <c r="B33" s="1433"/>
      <c r="C33" s="1433"/>
      <c r="D33" s="1433"/>
      <c r="E33" s="1433"/>
      <c r="F33" s="1433"/>
      <c r="G33" s="1433"/>
      <c r="H33" s="1433"/>
      <c r="I33" s="1433"/>
      <c r="J33" s="1433"/>
      <c r="K33" s="1433"/>
      <c r="L33" s="1433"/>
      <c r="M33" s="1433"/>
      <c r="N33" s="1457"/>
      <c r="O33" s="1457"/>
      <c r="P33" s="1457"/>
      <c r="Q33" s="1457"/>
      <c r="R33" s="1457"/>
      <c r="S33" s="1457"/>
      <c r="T33" s="1457"/>
      <c r="U33" s="1457"/>
      <c r="V33" s="1457"/>
      <c r="W33" s="1457"/>
      <c r="X33" s="1457"/>
      <c r="Y33" s="1457"/>
      <c r="Z33" s="1457"/>
      <c r="AA33" s="1457"/>
      <c r="AB33" s="1457"/>
      <c r="AC33" s="1457"/>
      <c r="AD33" s="1457"/>
      <c r="AE33" s="1457"/>
      <c r="AF33" s="1457"/>
      <c r="AG33" s="1457"/>
      <c r="AH33" s="1457"/>
      <c r="AI33" s="1457"/>
      <c r="AJ33" s="1457"/>
      <c r="AK33" s="1457"/>
      <c r="AL33" s="1457"/>
      <c r="AM33" s="1457"/>
      <c r="AN33" s="1457"/>
      <c r="AO33" s="1457"/>
      <c r="AP33" s="1457"/>
      <c r="AQ33" s="1457"/>
      <c r="AR33" s="1457"/>
      <c r="AS33" s="1457"/>
      <c r="AT33" s="1457"/>
      <c r="AU33" s="1458"/>
    </row>
    <row r="34" spans="1:47" s="6" customFormat="1" ht="20.25" customHeight="1" hidden="1" thickBot="1">
      <c r="A34" s="1432" t="s">
        <v>217</v>
      </c>
      <c r="B34" s="1450"/>
      <c r="C34" s="1450"/>
      <c r="D34" s="1450"/>
      <c r="E34" s="1450"/>
      <c r="F34" s="1450"/>
      <c r="G34" s="1450"/>
      <c r="H34" s="1450"/>
      <c r="I34" s="1450"/>
      <c r="J34" s="1450"/>
      <c r="K34" s="1450"/>
      <c r="L34" s="1450"/>
      <c r="M34" s="1450"/>
      <c r="N34" s="1450"/>
      <c r="O34" s="1450"/>
      <c r="P34" s="1450"/>
      <c r="Q34" s="1450"/>
      <c r="R34" s="1450"/>
      <c r="S34" s="1450"/>
      <c r="T34" s="1450"/>
      <c r="U34" s="1450"/>
      <c r="V34" s="1450"/>
      <c r="W34" s="1450"/>
      <c r="X34" s="1450"/>
      <c r="Y34" s="1450"/>
      <c r="Z34" s="1450"/>
      <c r="AA34" s="1450"/>
      <c r="AB34" s="1450"/>
      <c r="AC34" s="1450"/>
      <c r="AD34" s="1450"/>
      <c r="AE34" s="1450"/>
      <c r="AF34" s="1450"/>
      <c r="AG34" s="1450"/>
      <c r="AH34" s="1450"/>
      <c r="AI34" s="1450"/>
      <c r="AJ34" s="1450"/>
      <c r="AK34" s="1450"/>
      <c r="AL34" s="1450"/>
      <c r="AM34" s="1450"/>
      <c r="AN34" s="1450"/>
      <c r="AO34" s="1450"/>
      <c r="AP34" s="1450"/>
      <c r="AQ34" s="1450"/>
      <c r="AR34" s="1450"/>
      <c r="AS34" s="1450"/>
      <c r="AT34" s="1450"/>
      <c r="AU34" s="1451"/>
    </row>
    <row r="35" spans="1:47" s="6" customFormat="1" ht="21.75" customHeight="1" hidden="1" thickBot="1">
      <c r="A35" s="1461" t="s">
        <v>257</v>
      </c>
      <c r="B35" s="1462"/>
      <c r="C35" s="1462"/>
      <c r="D35" s="1462"/>
      <c r="E35" s="1462"/>
      <c r="F35" s="1462"/>
      <c r="G35" s="1462"/>
      <c r="H35" s="1462"/>
      <c r="I35" s="1462"/>
      <c r="J35" s="1462"/>
      <c r="K35" s="1462"/>
      <c r="L35" s="1462"/>
      <c r="M35" s="1462"/>
      <c r="N35" s="1462"/>
      <c r="O35" s="1462"/>
      <c r="P35" s="1462"/>
      <c r="Q35" s="1462"/>
      <c r="R35" s="1462"/>
      <c r="S35" s="1462"/>
      <c r="T35" s="1462"/>
      <c r="U35" s="1462"/>
      <c r="V35" s="1462"/>
      <c r="W35" s="1462"/>
      <c r="X35" s="1462"/>
      <c r="Y35" s="1462"/>
      <c r="Z35" s="1462"/>
      <c r="AA35" s="1462"/>
      <c r="AB35" s="1462"/>
      <c r="AC35" s="1462"/>
      <c r="AD35" s="1462"/>
      <c r="AE35" s="1462"/>
      <c r="AF35" s="1462"/>
      <c r="AG35" s="1462"/>
      <c r="AH35" s="1462"/>
      <c r="AI35" s="1462"/>
      <c r="AJ35" s="1462"/>
      <c r="AK35" s="1462"/>
      <c r="AL35" s="1462"/>
      <c r="AM35" s="1462"/>
      <c r="AN35" s="1462"/>
      <c r="AO35" s="1462"/>
      <c r="AP35" s="1462"/>
      <c r="AQ35" s="1462"/>
      <c r="AR35" s="1462"/>
      <c r="AS35" s="1462"/>
      <c r="AT35" s="1462"/>
      <c r="AU35" s="1463"/>
    </row>
    <row r="36" spans="1:48" s="625" customFormat="1" ht="48" customHeight="1" hidden="1">
      <c r="A36" s="922" t="s">
        <v>223</v>
      </c>
      <c r="B36" s="923" t="s">
        <v>260</v>
      </c>
      <c r="C36" s="924"/>
      <c r="D36" s="925">
        <v>2</v>
      </c>
      <c r="E36" s="926"/>
      <c r="F36" s="927"/>
      <c r="G36" s="928">
        <v>4</v>
      </c>
      <c r="H36" s="929">
        <f>G36*30</f>
        <v>120</v>
      </c>
      <c r="I36" s="930">
        <f>J36+K36+L36</f>
        <v>36</v>
      </c>
      <c r="J36" s="864">
        <v>27</v>
      </c>
      <c r="K36" s="931">
        <v>9</v>
      </c>
      <c r="L36" s="932"/>
      <c r="M36" s="933">
        <f>H36-I36</f>
        <v>84</v>
      </c>
      <c r="N36" s="934"/>
      <c r="O36" s="1054">
        <v>2</v>
      </c>
      <c r="P36" s="1055">
        <v>2</v>
      </c>
      <c r="Q36" s="934"/>
      <c r="R36" s="629"/>
      <c r="S36" s="629"/>
      <c r="T36" s="629"/>
      <c r="U36" s="629"/>
      <c r="V36" s="629"/>
      <c r="W36" s="629"/>
      <c r="X36" s="629"/>
      <c r="Y36" s="629"/>
      <c r="Z36" s="629"/>
      <c r="AA36" s="629"/>
      <c r="AB36" s="629"/>
      <c r="AC36" s="629"/>
      <c r="AD36" s="629"/>
      <c r="AE36" s="629"/>
      <c r="AF36" s="629"/>
      <c r="AG36" s="629"/>
      <c r="AH36" s="629"/>
      <c r="AI36" s="629"/>
      <c r="AJ36" s="629"/>
      <c r="AK36" s="629"/>
      <c r="AL36" s="629"/>
      <c r="AM36" s="629"/>
      <c r="AN36" s="629"/>
      <c r="AO36" s="629"/>
      <c r="AP36" s="629"/>
      <c r="AQ36" s="629"/>
      <c r="AR36" s="629"/>
      <c r="AS36" s="629"/>
      <c r="AT36" s="629"/>
      <c r="AU36" s="630"/>
      <c r="AV36" s="627">
        <f>K36/J36</f>
        <v>0.3333333333333333</v>
      </c>
    </row>
    <row r="37" spans="1:48" s="625" customFormat="1" ht="23.25" customHeight="1" hidden="1">
      <c r="A37" s="937" t="s">
        <v>224</v>
      </c>
      <c r="B37" s="938" t="s">
        <v>261</v>
      </c>
      <c r="C37" s="939"/>
      <c r="D37" s="631">
        <v>2</v>
      </c>
      <c r="E37" s="595"/>
      <c r="F37" s="940"/>
      <c r="G37" s="941">
        <v>4</v>
      </c>
      <c r="H37" s="766">
        <f>G37*30</f>
        <v>120</v>
      </c>
      <c r="I37" s="942">
        <f>J37+K37+L37</f>
        <v>36</v>
      </c>
      <c r="J37" s="763">
        <v>36</v>
      </c>
      <c r="K37" s="595"/>
      <c r="L37" s="595"/>
      <c r="M37" s="943">
        <f>H37-I37</f>
        <v>84</v>
      </c>
      <c r="N37" s="944"/>
      <c r="O37" s="1056">
        <v>2</v>
      </c>
      <c r="P37" s="1057">
        <v>2</v>
      </c>
      <c r="Q37" s="945"/>
      <c r="R37" s="6"/>
      <c r="S37" s="634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35"/>
      <c r="AV37" s="628">
        <v>0.34285714285714286</v>
      </c>
    </row>
    <row r="38" spans="1:47" s="626" customFormat="1" ht="24.75" customHeight="1" hidden="1">
      <c r="A38" s="937"/>
      <c r="B38" s="636"/>
      <c r="C38" s="631"/>
      <c r="D38" s="631"/>
      <c r="E38" s="631"/>
      <c r="F38" s="631"/>
      <c r="G38" s="637"/>
      <c r="H38" s="766">
        <f>G38*30</f>
        <v>0</v>
      </c>
      <c r="I38" s="639"/>
      <c r="J38" s="640"/>
      <c r="K38" s="640"/>
      <c r="L38" s="640"/>
      <c r="M38" s="641"/>
      <c r="N38" s="642"/>
      <c r="O38" s="632"/>
      <c r="P38" s="633"/>
      <c r="Q38" s="643"/>
      <c r="R38" s="644"/>
      <c r="S38" s="633"/>
      <c r="T38" s="645"/>
      <c r="U38" s="645"/>
      <c r="V38" s="645"/>
      <c r="W38" s="645"/>
      <c r="X38" s="645"/>
      <c r="Y38" s="645"/>
      <c r="Z38" s="645"/>
      <c r="AA38" s="645"/>
      <c r="AB38" s="645"/>
      <c r="AC38" s="645"/>
      <c r="AD38" s="645"/>
      <c r="AE38" s="645"/>
      <c r="AF38" s="645"/>
      <c r="AG38" s="645"/>
      <c r="AH38" s="645"/>
      <c r="AI38" s="645"/>
      <c r="AJ38" s="645"/>
      <c r="AK38" s="645"/>
      <c r="AL38" s="645"/>
      <c r="AM38" s="645"/>
      <c r="AN38" s="645"/>
      <c r="AO38" s="645"/>
      <c r="AP38" s="645"/>
      <c r="AQ38" s="645"/>
      <c r="AR38" s="645"/>
      <c r="AS38" s="645"/>
      <c r="AT38" s="645"/>
      <c r="AU38" s="646"/>
    </row>
    <row r="39" spans="1:47" s="625" customFormat="1" ht="25.5" customHeight="1" hidden="1" thickBot="1">
      <c r="A39" s="946" t="s">
        <v>225</v>
      </c>
      <c r="B39" s="947" t="s">
        <v>258</v>
      </c>
      <c r="C39" s="948"/>
      <c r="D39" s="949">
        <v>2</v>
      </c>
      <c r="E39" s="949"/>
      <c r="F39" s="950"/>
      <c r="G39" s="951">
        <v>4</v>
      </c>
      <c r="H39" s="952">
        <f>G39*30</f>
        <v>120</v>
      </c>
      <c r="I39" s="953"/>
      <c r="J39" s="954"/>
      <c r="K39" s="954"/>
      <c r="L39" s="954"/>
      <c r="M39" s="955"/>
      <c r="N39" s="956"/>
      <c r="O39" s="647"/>
      <c r="P39" s="648"/>
      <c r="Q39" s="957"/>
      <c r="R39" s="649"/>
      <c r="S39" s="649"/>
      <c r="T39" s="649"/>
      <c r="U39" s="649"/>
      <c r="V39" s="649"/>
      <c r="W39" s="649"/>
      <c r="X39" s="649"/>
      <c r="Y39" s="650"/>
      <c r="Z39" s="650"/>
      <c r="AA39" s="649"/>
      <c r="AB39" s="649"/>
      <c r="AC39" s="649"/>
      <c r="AD39" s="649"/>
      <c r="AE39" s="649"/>
      <c r="AF39" s="649"/>
      <c r="AG39" s="649"/>
      <c r="AH39" s="649"/>
      <c r="AI39" s="649"/>
      <c r="AJ39" s="649"/>
      <c r="AK39" s="649"/>
      <c r="AL39" s="649"/>
      <c r="AM39" s="649"/>
      <c r="AN39" s="649"/>
      <c r="AO39" s="649"/>
      <c r="AP39" s="649"/>
      <c r="AQ39" s="649"/>
      <c r="AR39" s="649"/>
      <c r="AS39" s="649"/>
      <c r="AT39" s="649"/>
      <c r="AU39" s="651"/>
    </row>
    <row r="40" spans="1:47" s="625" customFormat="1" ht="19.5" customHeight="1" hidden="1" thickBot="1">
      <c r="A40" s="1473" t="s">
        <v>234</v>
      </c>
      <c r="B40" s="1474"/>
      <c r="C40" s="1467"/>
      <c r="D40" s="1468"/>
      <c r="E40" s="1468"/>
      <c r="F40" s="1469"/>
      <c r="G40" s="879">
        <v>4</v>
      </c>
      <c r="H40" s="958">
        <f>G40*30</f>
        <v>120</v>
      </c>
      <c r="I40" s="959">
        <f>I36+I37+I39</f>
        <v>72</v>
      </c>
      <c r="J40" s="959">
        <f>J36+J37+J39</f>
        <v>63</v>
      </c>
      <c r="K40" s="959">
        <f>K36+K37+K39</f>
        <v>9</v>
      </c>
      <c r="L40" s="959">
        <f>L36+L37+L39</f>
        <v>0</v>
      </c>
      <c r="M40" s="959">
        <f>M36+M37+M39</f>
        <v>168</v>
      </c>
      <c r="N40" s="813"/>
      <c r="O40" s="736"/>
      <c r="P40" s="814"/>
      <c r="Q40" s="735"/>
      <c r="R40" s="736">
        <f aca="true" t="shared" si="10" ref="R40:AT40">R38</f>
        <v>0</v>
      </c>
      <c r="S40" s="736">
        <f t="shared" si="10"/>
        <v>0</v>
      </c>
      <c r="T40" s="736">
        <f t="shared" si="10"/>
        <v>0</v>
      </c>
      <c r="U40" s="736">
        <f t="shared" si="10"/>
        <v>0</v>
      </c>
      <c r="V40" s="736">
        <f t="shared" si="10"/>
        <v>0</v>
      </c>
      <c r="W40" s="736">
        <f t="shared" si="10"/>
        <v>0</v>
      </c>
      <c r="X40" s="736">
        <f t="shared" si="10"/>
        <v>0</v>
      </c>
      <c r="Y40" s="736">
        <f t="shared" si="10"/>
        <v>0</v>
      </c>
      <c r="Z40" s="736">
        <f t="shared" si="10"/>
        <v>0</v>
      </c>
      <c r="AA40" s="736">
        <f t="shared" si="10"/>
        <v>0</v>
      </c>
      <c r="AB40" s="736">
        <f t="shared" si="10"/>
        <v>0</v>
      </c>
      <c r="AC40" s="736">
        <f t="shared" si="10"/>
        <v>0</v>
      </c>
      <c r="AD40" s="736">
        <f t="shared" si="10"/>
        <v>0</v>
      </c>
      <c r="AE40" s="736">
        <f t="shared" si="10"/>
        <v>0</v>
      </c>
      <c r="AF40" s="736">
        <f t="shared" si="10"/>
        <v>0</v>
      </c>
      <c r="AG40" s="736">
        <f t="shared" si="10"/>
        <v>0</v>
      </c>
      <c r="AH40" s="736">
        <f t="shared" si="10"/>
        <v>0</v>
      </c>
      <c r="AI40" s="736">
        <f t="shared" si="10"/>
        <v>0</v>
      </c>
      <c r="AJ40" s="736">
        <f t="shared" si="10"/>
        <v>0</v>
      </c>
      <c r="AK40" s="736">
        <f t="shared" si="10"/>
        <v>0</v>
      </c>
      <c r="AL40" s="736">
        <f t="shared" si="10"/>
        <v>0</v>
      </c>
      <c r="AM40" s="736">
        <f t="shared" si="10"/>
        <v>0</v>
      </c>
      <c r="AN40" s="736">
        <f t="shared" si="10"/>
        <v>0</v>
      </c>
      <c r="AO40" s="736">
        <f t="shared" si="10"/>
        <v>0</v>
      </c>
      <c r="AP40" s="736">
        <f t="shared" si="10"/>
        <v>0</v>
      </c>
      <c r="AQ40" s="736">
        <f t="shared" si="10"/>
        <v>0</v>
      </c>
      <c r="AR40" s="736">
        <f t="shared" si="10"/>
        <v>0</v>
      </c>
      <c r="AS40" s="736">
        <f t="shared" si="10"/>
        <v>0</v>
      </c>
      <c r="AT40" s="736">
        <f t="shared" si="10"/>
        <v>0</v>
      </c>
      <c r="AU40" s="814"/>
    </row>
    <row r="41" spans="1:47" s="625" customFormat="1" ht="19.5" customHeight="1" hidden="1">
      <c r="A41" s="857" t="s">
        <v>275</v>
      </c>
      <c r="B41" s="668" t="s">
        <v>53</v>
      </c>
      <c r="C41" s="652"/>
      <c r="D41" s="717"/>
      <c r="E41" s="653"/>
      <c r="F41" s="654"/>
      <c r="G41" s="655"/>
      <c r="H41" s="960"/>
      <c r="I41" s="961"/>
      <c r="J41" s="591"/>
      <c r="K41" s="591"/>
      <c r="L41" s="591"/>
      <c r="M41" s="593"/>
      <c r="N41" s="962"/>
      <c r="O41" s="656"/>
      <c r="P41" s="657"/>
      <c r="Q41" s="658"/>
      <c r="R41" s="585"/>
      <c r="S41" s="585"/>
      <c r="T41" s="585"/>
      <c r="U41" s="585"/>
      <c r="V41" s="585"/>
      <c r="W41" s="585"/>
      <c r="X41" s="585"/>
      <c r="Y41" s="585"/>
      <c r="Z41" s="585"/>
      <c r="AA41" s="585"/>
      <c r="AB41" s="585"/>
      <c r="AC41" s="585"/>
      <c r="AD41" s="585"/>
      <c r="AE41" s="585"/>
      <c r="AF41" s="585"/>
      <c r="AG41" s="585"/>
      <c r="AH41" s="585"/>
      <c r="AI41" s="585"/>
      <c r="AJ41" s="585"/>
      <c r="AK41" s="585"/>
      <c r="AL41" s="585"/>
      <c r="AM41" s="585"/>
      <c r="AN41" s="585"/>
      <c r="AO41" s="585"/>
      <c r="AP41" s="585"/>
      <c r="AQ41" s="585"/>
      <c r="AR41" s="585"/>
      <c r="AS41" s="585"/>
      <c r="AT41" s="585"/>
      <c r="AU41" s="587"/>
    </row>
    <row r="42" spans="1:47" s="625" customFormat="1" ht="33" customHeight="1" hidden="1" thickBot="1">
      <c r="A42" s="963"/>
      <c r="B42" s="669" t="s">
        <v>57</v>
      </c>
      <c r="C42" s="659"/>
      <c r="D42" s="660"/>
      <c r="E42" s="660"/>
      <c r="F42" s="661"/>
      <c r="G42" s="662"/>
      <c r="H42" s="659"/>
      <c r="I42" s="778"/>
      <c r="J42" s="770"/>
      <c r="K42" s="770"/>
      <c r="L42" s="770"/>
      <c r="M42" s="964"/>
      <c r="N42" s="769"/>
      <c r="O42" s="663"/>
      <c r="P42" s="664"/>
      <c r="Q42" s="665"/>
      <c r="R42" s="666"/>
      <c r="S42" s="666"/>
      <c r="T42" s="666"/>
      <c r="U42" s="666"/>
      <c r="V42" s="666"/>
      <c r="W42" s="666"/>
      <c r="X42" s="666"/>
      <c r="Y42" s="666"/>
      <c r="Z42" s="666"/>
      <c r="AA42" s="666"/>
      <c r="AB42" s="666"/>
      <c r="AC42" s="666"/>
      <c r="AD42" s="666"/>
      <c r="AE42" s="666"/>
      <c r="AF42" s="666"/>
      <c r="AG42" s="666"/>
      <c r="AH42" s="666"/>
      <c r="AI42" s="666"/>
      <c r="AJ42" s="666"/>
      <c r="AK42" s="666"/>
      <c r="AL42" s="666"/>
      <c r="AM42" s="666"/>
      <c r="AN42" s="666"/>
      <c r="AO42" s="666"/>
      <c r="AP42" s="666"/>
      <c r="AQ42" s="666"/>
      <c r="AR42" s="666"/>
      <c r="AS42" s="666"/>
      <c r="AT42" s="666"/>
      <c r="AU42" s="667"/>
    </row>
    <row r="43" spans="1:48" s="6" customFormat="1" ht="22.5" customHeight="1" hidden="1" thickBot="1">
      <c r="A43" s="1464" t="s">
        <v>219</v>
      </c>
      <c r="B43" s="1465"/>
      <c r="C43" s="1465"/>
      <c r="D43" s="1465"/>
      <c r="E43" s="1465"/>
      <c r="F43" s="1465"/>
      <c r="G43" s="1465"/>
      <c r="H43" s="1465"/>
      <c r="I43" s="1465"/>
      <c r="J43" s="1465"/>
      <c r="K43" s="1465"/>
      <c r="L43" s="1465"/>
      <c r="M43" s="1465"/>
      <c r="N43" s="1465"/>
      <c r="O43" s="1465"/>
      <c r="P43" s="1465"/>
      <c r="Q43" s="1465"/>
      <c r="R43" s="1465"/>
      <c r="S43" s="1465"/>
      <c r="T43" s="1465"/>
      <c r="U43" s="1465"/>
      <c r="V43" s="1465"/>
      <c r="W43" s="1465"/>
      <c r="X43" s="1465"/>
      <c r="Y43" s="1465"/>
      <c r="Z43" s="1465"/>
      <c r="AA43" s="1465"/>
      <c r="AB43" s="1465"/>
      <c r="AC43" s="1465"/>
      <c r="AD43" s="1465"/>
      <c r="AE43" s="1465"/>
      <c r="AF43" s="1465"/>
      <c r="AG43" s="1465"/>
      <c r="AH43" s="1465"/>
      <c r="AI43" s="1465"/>
      <c r="AJ43" s="1465"/>
      <c r="AK43" s="1465"/>
      <c r="AL43" s="1465"/>
      <c r="AM43" s="1465"/>
      <c r="AN43" s="1465"/>
      <c r="AO43" s="1465"/>
      <c r="AP43" s="1465"/>
      <c r="AQ43" s="1465"/>
      <c r="AR43" s="1465"/>
      <c r="AS43" s="1465"/>
      <c r="AT43" s="1465"/>
      <c r="AU43" s="1466"/>
      <c r="AV43" s="682"/>
    </row>
    <row r="44" spans="1:48" s="6" customFormat="1" ht="18" customHeight="1" hidden="1" thickBot="1">
      <c r="A44" s="1470" t="s">
        <v>321</v>
      </c>
      <c r="B44" s="1471"/>
      <c r="C44" s="1471"/>
      <c r="D44" s="1471"/>
      <c r="E44" s="1471"/>
      <c r="F44" s="1471"/>
      <c r="G44" s="1471"/>
      <c r="H44" s="1471"/>
      <c r="I44" s="1471"/>
      <c r="J44" s="1471"/>
      <c r="K44" s="1471"/>
      <c r="L44" s="1471"/>
      <c r="M44" s="1471"/>
      <c r="N44" s="1462"/>
      <c r="O44" s="1462"/>
      <c r="P44" s="1462"/>
      <c r="Q44" s="1471"/>
      <c r="R44" s="1471"/>
      <c r="S44" s="1471"/>
      <c r="T44" s="1471"/>
      <c r="U44" s="1471"/>
      <c r="V44" s="1471"/>
      <c r="W44" s="1471"/>
      <c r="X44" s="1471"/>
      <c r="Y44" s="1471"/>
      <c r="Z44" s="1471"/>
      <c r="AA44" s="1471"/>
      <c r="AB44" s="1471"/>
      <c r="AC44" s="1471"/>
      <c r="AD44" s="1471"/>
      <c r="AE44" s="1471"/>
      <c r="AF44" s="1471"/>
      <c r="AG44" s="1471"/>
      <c r="AH44" s="1471"/>
      <c r="AI44" s="1471"/>
      <c r="AJ44" s="1471"/>
      <c r="AK44" s="1471"/>
      <c r="AL44" s="1471"/>
      <c r="AM44" s="1471"/>
      <c r="AN44" s="1471"/>
      <c r="AO44" s="1471"/>
      <c r="AP44" s="1471"/>
      <c r="AQ44" s="1471"/>
      <c r="AR44" s="1471"/>
      <c r="AS44" s="1471"/>
      <c r="AT44" s="1471"/>
      <c r="AU44" s="1472"/>
      <c r="AV44" s="682"/>
    </row>
    <row r="45" spans="1:48" s="6" customFormat="1" ht="37.5" customHeight="1" hidden="1">
      <c r="A45" s="757" t="s">
        <v>240</v>
      </c>
      <c r="B45" s="751" t="s">
        <v>266</v>
      </c>
      <c r="C45" s="781"/>
      <c r="D45" s="782"/>
      <c r="E45" s="782"/>
      <c r="F45" s="783"/>
      <c r="G45" s="670">
        <f>G46+G47</f>
        <v>4</v>
      </c>
      <c r="H45" s="671">
        <f>H46+H47</f>
        <v>120</v>
      </c>
      <c r="I45" s="672">
        <f>I46+I47</f>
        <v>48</v>
      </c>
      <c r="J45" s="672">
        <f>J46+J47</f>
        <v>24</v>
      </c>
      <c r="K45" s="672">
        <f>K46+K47</f>
        <v>24</v>
      </c>
      <c r="L45" s="672"/>
      <c r="M45" s="673">
        <f>M46+M47</f>
        <v>72</v>
      </c>
      <c r="N45" s="674"/>
      <c r="O45" s="675"/>
      <c r="P45" s="676"/>
      <c r="Q45" s="677"/>
      <c r="R45" s="678"/>
      <c r="S45" s="679"/>
      <c r="T45" s="680"/>
      <c r="U45" s="680"/>
      <c r="V45" s="680"/>
      <c r="W45" s="680"/>
      <c r="X45" s="680"/>
      <c r="Y45" s="680"/>
      <c r="Z45" s="680"/>
      <c r="AA45" s="680"/>
      <c r="AB45" s="680"/>
      <c r="AC45" s="680"/>
      <c r="AD45" s="680"/>
      <c r="AE45" s="680"/>
      <c r="AF45" s="680"/>
      <c r="AG45" s="680"/>
      <c r="AH45" s="680"/>
      <c r="AI45" s="680"/>
      <c r="AJ45" s="680"/>
      <c r="AK45" s="680"/>
      <c r="AL45" s="680"/>
      <c r="AM45" s="680"/>
      <c r="AN45" s="680"/>
      <c r="AO45" s="680"/>
      <c r="AP45" s="680"/>
      <c r="AQ45" s="680"/>
      <c r="AR45" s="680"/>
      <c r="AS45" s="680"/>
      <c r="AT45" s="680"/>
      <c r="AU45" s="681"/>
      <c r="AV45" s="682"/>
    </row>
    <row r="46" spans="1:52" s="696" customFormat="1" ht="33" customHeight="1" hidden="1">
      <c r="A46" s="683" t="s">
        <v>280</v>
      </c>
      <c r="B46" s="752" t="s">
        <v>322</v>
      </c>
      <c r="C46" s="790"/>
      <c r="D46" s="684"/>
      <c r="E46" s="684"/>
      <c r="F46" s="685"/>
      <c r="G46" s="686">
        <v>2.5</v>
      </c>
      <c r="H46" s="687">
        <f aca="true" t="shared" si="11" ref="H46:H52">G46*30</f>
        <v>75</v>
      </c>
      <c r="I46" s="688">
        <f>K46+J46</f>
        <v>30</v>
      </c>
      <c r="J46" s="688">
        <v>15</v>
      </c>
      <c r="K46" s="688">
        <v>15</v>
      </c>
      <c r="L46" s="688"/>
      <c r="M46" s="689">
        <f>H46-I46</f>
        <v>45</v>
      </c>
      <c r="N46" s="1044">
        <v>2</v>
      </c>
      <c r="O46" s="690"/>
      <c r="P46" s="691"/>
      <c r="Q46" s="687"/>
      <c r="R46" s="688"/>
      <c r="S46" s="692"/>
      <c r="T46" s="693"/>
      <c r="U46" s="693"/>
      <c r="V46" s="693"/>
      <c r="W46" s="693"/>
      <c r="X46" s="693"/>
      <c r="Y46" s="693"/>
      <c r="Z46" s="693"/>
      <c r="AA46" s="693"/>
      <c r="AB46" s="693"/>
      <c r="AC46" s="693"/>
      <c r="AD46" s="693"/>
      <c r="AE46" s="693"/>
      <c r="AF46" s="693"/>
      <c r="AG46" s="693"/>
      <c r="AH46" s="693"/>
      <c r="AI46" s="693"/>
      <c r="AJ46" s="693"/>
      <c r="AK46" s="693"/>
      <c r="AL46" s="693"/>
      <c r="AM46" s="693"/>
      <c r="AN46" s="693"/>
      <c r="AO46" s="693"/>
      <c r="AP46" s="693"/>
      <c r="AQ46" s="693"/>
      <c r="AR46" s="693"/>
      <c r="AS46" s="693"/>
      <c r="AT46" s="693"/>
      <c r="AU46" s="694"/>
      <c r="AV46" s="695">
        <f aca="true" t="shared" si="12" ref="AV46:AV63">I46/H46</f>
        <v>0.4</v>
      </c>
      <c r="AZ46" s="1008">
        <f>G45+G51+G53+G58+G60</f>
        <v>22.5</v>
      </c>
    </row>
    <row r="47" spans="1:52" s="696" customFormat="1" ht="31.5" hidden="1" thickBot="1">
      <c r="A47" s="683" t="s">
        <v>281</v>
      </c>
      <c r="B47" s="752" t="s">
        <v>323</v>
      </c>
      <c r="C47" s="687">
        <v>2</v>
      </c>
      <c r="D47" s="688"/>
      <c r="E47" s="688"/>
      <c r="F47" s="697"/>
      <c r="G47" s="686">
        <v>1.5</v>
      </c>
      <c r="H47" s="687">
        <f t="shared" si="11"/>
        <v>45</v>
      </c>
      <c r="I47" s="688">
        <f>K47+J47</f>
        <v>18</v>
      </c>
      <c r="J47" s="688">
        <v>9</v>
      </c>
      <c r="K47" s="688">
        <v>9</v>
      </c>
      <c r="L47" s="688"/>
      <c r="M47" s="689">
        <f>H47-I47</f>
        <v>27</v>
      </c>
      <c r="N47" s="698"/>
      <c r="O47" s="1058">
        <v>1</v>
      </c>
      <c r="P47" s="1059">
        <v>1</v>
      </c>
      <c r="Q47" s="700"/>
      <c r="R47" s="701"/>
      <c r="S47" s="701"/>
      <c r="T47" s="693"/>
      <c r="U47" s="693"/>
      <c r="V47" s="693"/>
      <c r="W47" s="693"/>
      <c r="X47" s="693"/>
      <c r="Y47" s="693"/>
      <c r="Z47" s="693"/>
      <c r="AA47" s="693"/>
      <c r="AB47" s="693"/>
      <c r="AC47" s="693"/>
      <c r="AD47" s="693"/>
      <c r="AE47" s="693"/>
      <c r="AF47" s="693"/>
      <c r="AG47" s="693"/>
      <c r="AH47" s="693"/>
      <c r="AI47" s="693"/>
      <c r="AJ47" s="693"/>
      <c r="AK47" s="693"/>
      <c r="AL47" s="693"/>
      <c r="AM47" s="693"/>
      <c r="AN47" s="693"/>
      <c r="AO47" s="693"/>
      <c r="AP47" s="693"/>
      <c r="AQ47" s="693"/>
      <c r="AR47" s="693"/>
      <c r="AS47" s="693"/>
      <c r="AT47" s="693"/>
      <c r="AU47" s="694"/>
      <c r="AV47" s="695">
        <f t="shared" si="12"/>
        <v>0.4</v>
      </c>
      <c r="AZ47" s="1008">
        <f>G48+G52+G57+G59+G63</f>
        <v>22.5</v>
      </c>
    </row>
    <row r="48" spans="1:48" s="696" customFormat="1" ht="31.5" hidden="1" thickBot="1">
      <c r="A48" s="721" t="s">
        <v>243</v>
      </c>
      <c r="B48" s="780" t="s">
        <v>262</v>
      </c>
      <c r="C48" s="723"/>
      <c r="D48" s="305"/>
      <c r="E48" s="305"/>
      <c r="F48" s="758"/>
      <c r="G48" s="759">
        <f>G49+G50</f>
        <v>7.5</v>
      </c>
      <c r="H48" s="766">
        <f t="shared" si="11"/>
        <v>225</v>
      </c>
      <c r="I48" s="762">
        <f>SUM(I49:I50)</f>
        <v>78</v>
      </c>
      <c r="J48" s="762">
        <f>SUM(J49:J50)</f>
        <v>30</v>
      </c>
      <c r="K48" s="762">
        <f>SUM(K49:K50)</f>
        <v>0</v>
      </c>
      <c r="L48" s="762">
        <f>SUM(L49:L50)</f>
        <v>48</v>
      </c>
      <c r="M48" s="774">
        <f>SUM(M49:M50)</f>
        <v>147</v>
      </c>
      <c r="N48" s="592"/>
      <c r="O48" s="591"/>
      <c r="P48" s="777"/>
      <c r="Q48" s="652"/>
      <c r="R48" s="583"/>
      <c r="S48" s="583"/>
      <c r="T48" s="583"/>
      <c r="U48" s="583"/>
      <c r="V48" s="583"/>
      <c r="W48" s="583"/>
      <c r="X48" s="583"/>
      <c r="Y48" s="583"/>
      <c r="Z48" s="583"/>
      <c r="AA48" s="583"/>
      <c r="AB48" s="583"/>
      <c r="AC48" s="583"/>
      <c r="AD48" s="583"/>
      <c r="AE48" s="583"/>
      <c r="AF48" s="583"/>
      <c r="AG48" s="583"/>
      <c r="AH48" s="583"/>
      <c r="AI48" s="583"/>
      <c r="AJ48" s="583"/>
      <c r="AK48" s="583"/>
      <c r="AL48" s="583"/>
      <c r="AM48" s="583"/>
      <c r="AN48" s="583"/>
      <c r="AO48" s="583"/>
      <c r="AP48" s="583"/>
      <c r="AQ48" s="583"/>
      <c r="AR48" s="583"/>
      <c r="AS48" s="583"/>
      <c r="AT48" s="583"/>
      <c r="AU48" s="584"/>
      <c r="AV48" s="695">
        <f t="shared" si="12"/>
        <v>0.3466666666666667</v>
      </c>
    </row>
    <row r="49" spans="1:48" s="696" customFormat="1" ht="31.5" hidden="1" thickBot="1">
      <c r="A49" s="594" t="s">
        <v>282</v>
      </c>
      <c r="B49" s="984" t="s">
        <v>262</v>
      </c>
      <c r="C49" s="985">
        <v>1</v>
      </c>
      <c r="D49" s="986"/>
      <c r="E49" s="986"/>
      <c r="F49" s="987"/>
      <c r="G49" s="1030">
        <v>6</v>
      </c>
      <c r="H49" s="768">
        <f t="shared" si="11"/>
        <v>180</v>
      </c>
      <c r="I49" s="591">
        <f>SUM(J49+K49+L49)</f>
        <v>60</v>
      </c>
      <c r="J49" s="591">
        <v>30</v>
      </c>
      <c r="K49" s="591"/>
      <c r="L49" s="591">
        <v>30</v>
      </c>
      <c r="M49" s="772">
        <f>H49-I49</f>
        <v>120</v>
      </c>
      <c r="N49" s="1045">
        <f>I49/15</f>
        <v>4</v>
      </c>
      <c r="O49" s="725"/>
      <c r="P49" s="726"/>
      <c r="Q49" s="776"/>
      <c r="R49" s="583"/>
      <c r="S49" s="583"/>
      <c r="T49" s="583"/>
      <c r="U49" s="583"/>
      <c r="V49" s="583"/>
      <c r="W49" s="583"/>
      <c r="X49" s="583"/>
      <c r="Y49" s="583"/>
      <c r="Z49" s="583"/>
      <c r="AA49" s="583"/>
      <c r="AB49" s="583"/>
      <c r="AC49" s="583"/>
      <c r="AD49" s="583"/>
      <c r="AE49" s="583"/>
      <c r="AF49" s="583"/>
      <c r="AG49" s="583"/>
      <c r="AH49" s="583"/>
      <c r="AI49" s="583"/>
      <c r="AJ49" s="583"/>
      <c r="AK49" s="583"/>
      <c r="AL49" s="583"/>
      <c r="AM49" s="583"/>
      <c r="AN49" s="583"/>
      <c r="AO49" s="583"/>
      <c r="AP49" s="583"/>
      <c r="AQ49" s="583"/>
      <c r="AR49" s="583"/>
      <c r="AS49" s="583"/>
      <c r="AT49" s="583"/>
      <c r="AU49" s="584"/>
      <c r="AV49" s="695">
        <f t="shared" si="12"/>
        <v>0.3333333333333333</v>
      </c>
    </row>
    <row r="50" spans="1:48" s="696" customFormat="1" ht="39" customHeight="1" hidden="1">
      <c r="A50" s="594" t="s">
        <v>283</v>
      </c>
      <c r="B50" s="984" t="s">
        <v>263</v>
      </c>
      <c r="C50" s="993"/>
      <c r="D50" s="994"/>
      <c r="E50" s="994" t="s">
        <v>279</v>
      </c>
      <c r="F50" s="995"/>
      <c r="G50" s="996">
        <v>1.5</v>
      </c>
      <c r="H50" s="768">
        <f t="shared" si="11"/>
        <v>45</v>
      </c>
      <c r="I50" s="591">
        <f>J50+K50+L50</f>
        <v>18</v>
      </c>
      <c r="J50" s="591"/>
      <c r="K50" s="591"/>
      <c r="L50" s="591">
        <v>18</v>
      </c>
      <c r="M50" s="772">
        <f>H50-I50</f>
        <v>27</v>
      </c>
      <c r="N50" s="724"/>
      <c r="O50" s="1060">
        <v>1</v>
      </c>
      <c r="P50" s="1061">
        <v>1</v>
      </c>
      <c r="Q50" s="776"/>
      <c r="R50" s="583"/>
      <c r="S50" s="583"/>
      <c r="T50" s="583"/>
      <c r="U50" s="583"/>
      <c r="V50" s="583"/>
      <c r="W50" s="583"/>
      <c r="X50" s="583"/>
      <c r="Y50" s="583"/>
      <c r="Z50" s="583"/>
      <c r="AA50" s="583"/>
      <c r="AB50" s="583"/>
      <c r="AC50" s="583"/>
      <c r="AD50" s="583"/>
      <c r="AE50" s="583"/>
      <c r="AF50" s="583"/>
      <c r="AG50" s="583"/>
      <c r="AH50" s="583"/>
      <c r="AI50" s="583"/>
      <c r="AJ50" s="583"/>
      <c r="AK50" s="583"/>
      <c r="AL50" s="583"/>
      <c r="AM50" s="583"/>
      <c r="AN50" s="583"/>
      <c r="AO50" s="583"/>
      <c r="AP50" s="583"/>
      <c r="AQ50" s="583"/>
      <c r="AR50" s="583"/>
      <c r="AS50" s="583"/>
      <c r="AT50" s="583"/>
      <c r="AU50" s="584"/>
      <c r="AV50" s="695">
        <f t="shared" si="12"/>
        <v>0.4</v>
      </c>
    </row>
    <row r="51" spans="1:48" s="696" customFormat="1" ht="34.5" customHeight="1" hidden="1">
      <c r="A51" s="683" t="s">
        <v>244</v>
      </c>
      <c r="B51" s="755" t="s">
        <v>276</v>
      </c>
      <c r="C51" s="687"/>
      <c r="D51" s="688">
        <v>2</v>
      </c>
      <c r="E51" s="688"/>
      <c r="F51" s="785"/>
      <c r="G51" s="637">
        <v>4</v>
      </c>
      <c r="H51" s="967">
        <f t="shared" si="11"/>
        <v>120</v>
      </c>
      <c r="I51" s="968">
        <f>J51+K51+L51</f>
        <v>36</v>
      </c>
      <c r="J51" s="968">
        <v>18</v>
      </c>
      <c r="K51" s="968"/>
      <c r="L51" s="968">
        <v>18</v>
      </c>
      <c r="M51" s="969">
        <v>54</v>
      </c>
      <c r="N51" s="970"/>
      <c r="O51" s="1062">
        <v>2</v>
      </c>
      <c r="P51" s="1063">
        <v>2</v>
      </c>
      <c r="Q51" s="700"/>
      <c r="R51" s="701"/>
      <c r="S51" s="701"/>
      <c r="T51" s="693"/>
      <c r="U51" s="693"/>
      <c r="V51" s="693"/>
      <c r="W51" s="693"/>
      <c r="X51" s="693"/>
      <c r="Y51" s="693"/>
      <c r="Z51" s="693"/>
      <c r="AA51" s="693"/>
      <c r="AB51" s="693"/>
      <c r="AC51" s="693"/>
      <c r="AD51" s="693"/>
      <c r="AE51" s="693"/>
      <c r="AF51" s="693"/>
      <c r="AG51" s="693"/>
      <c r="AH51" s="693"/>
      <c r="AI51" s="693"/>
      <c r="AJ51" s="693"/>
      <c r="AK51" s="693"/>
      <c r="AL51" s="693"/>
      <c r="AM51" s="693"/>
      <c r="AN51" s="693"/>
      <c r="AO51" s="693"/>
      <c r="AP51" s="693"/>
      <c r="AQ51" s="693"/>
      <c r="AR51" s="693"/>
      <c r="AS51" s="693"/>
      <c r="AT51" s="693"/>
      <c r="AU51" s="694"/>
      <c r="AV51" s="695">
        <f t="shared" si="12"/>
        <v>0.3</v>
      </c>
    </row>
    <row r="52" spans="1:48" s="696" customFormat="1" ht="39" customHeight="1" hidden="1">
      <c r="A52" s="594" t="s">
        <v>273</v>
      </c>
      <c r="B52" s="988" t="s">
        <v>296</v>
      </c>
      <c r="C52" s="989"/>
      <c r="D52" s="990">
        <v>2</v>
      </c>
      <c r="E52" s="990"/>
      <c r="F52" s="991"/>
      <c r="G52" s="992">
        <v>3.5</v>
      </c>
      <c r="H52" s="766">
        <f t="shared" si="11"/>
        <v>105</v>
      </c>
      <c r="I52" s="595">
        <f>J52+K52+L52</f>
        <v>36</v>
      </c>
      <c r="J52" s="595">
        <v>18</v>
      </c>
      <c r="K52" s="595"/>
      <c r="L52" s="595">
        <v>18</v>
      </c>
      <c r="M52" s="771">
        <f>H52-I52</f>
        <v>69</v>
      </c>
      <c r="N52" s="592"/>
      <c r="O52" s="1064">
        <v>2</v>
      </c>
      <c r="P52" s="1065">
        <v>2</v>
      </c>
      <c r="Q52" s="652"/>
      <c r="R52" s="583"/>
      <c r="S52" s="583"/>
      <c r="T52" s="583"/>
      <c r="U52" s="583"/>
      <c r="V52" s="583"/>
      <c r="W52" s="583"/>
      <c r="X52" s="583"/>
      <c r="Y52" s="583"/>
      <c r="Z52" s="583"/>
      <c r="AA52" s="583"/>
      <c r="AB52" s="583"/>
      <c r="AC52" s="583"/>
      <c r="AD52" s="583"/>
      <c r="AE52" s="583"/>
      <c r="AF52" s="583"/>
      <c r="AG52" s="583"/>
      <c r="AH52" s="583"/>
      <c r="AI52" s="583"/>
      <c r="AJ52" s="583"/>
      <c r="AK52" s="583"/>
      <c r="AL52" s="583"/>
      <c r="AM52" s="583"/>
      <c r="AN52" s="583"/>
      <c r="AO52" s="583"/>
      <c r="AP52" s="583"/>
      <c r="AQ52" s="583"/>
      <c r="AR52" s="583"/>
      <c r="AS52" s="583"/>
      <c r="AT52" s="583"/>
      <c r="AU52" s="584"/>
      <c r="AV52" s="695">
        <f t="shared" si="12"/>
        <v>0.34285714285714286</v>
      </c>
    </row>
    <row r="53" spans="1:48" s="696" customFormat="1" ht="19.5" customHeight="1" hidden="1">
      <c r="A53" s="683" t="s">
        <v>274</v>
      </c>
      <c r="B53" s="753" t="s">
        <v>267</v>
      </c>
      <c r="C53" s="784"/>
      <c r="D53" s="688"/>
      <c r="E53" s="688"/>
      <c r="F53" s="689"/>
      <c r="G53" s="1002">
        <f>G54+G55+G56</f>
        <v>7.5</v>
      </c>
      <c r="H53" s="704">
        <f aca="true" t="shared" si="13" ref="H53:M53">H54+H55+H56</f>
        <v>225</v>
      </c>
      <c r="I53" s="705">
        <f t="shared" si="13"/>
        <v>81</v>
      </c>
      <c r="J53" s="705">
        <f t="shared" si="13"/>
        <v>39</v>
      </c>
      <c r="K53" s="705">
        <f t="shared" si="13"/>
        <v>0</v>
      </c>
      <c r="L53" s="705">
        <f t="shared" si="13"/>
        <v>42</v>
      </c>
      <c r="M53" s="706">
        <f t="shared" si="13"/>
        <v>159</v>
      </c>
      <c r="N53" s="707"/>
      <c r="O53" s="708"/>
      <c r="P53" s="709"/>
      <c r="Q53" s="687"/>
      <c r="R53" s="688"/>
      <c r="S53" s="688"/>
      <c r="T53" s="693"/>
      <c r="U53" s="693"/>
      <c r="V53" s="693"/>
      <c r="W53" s="693"/>
      <c r="X53" s="693"/>
      <c r="Y53" s="693"/>
      <c r="Z53" s="693"/>
      <c r="AA53" s="693"/>
      <c r="AB53" s="693"/>
      <c r="AC53" s="693"/>
      <c r="AD53" s="693"/>
      <c r="AE53" s="693"/>
      <c r="AF53" s="693"/>
      <c r="AG53" s="693"/>
      <c r="AH53" s="693"/>
      <c r="AI53" s="693"/>
      <c r="AJ53" s="693"/>
      <c r="AK53" s="693"/>
      <c r="AL53" s="693"/>
      <c r="AM53" s="693"/>
      <c r="AN53" s="693"/>
      <c r="AO53" s="693"/>
      <c r="AP53" s="693"/>
      <c r="AQ53" s="693"/>
      <c r="AR53" s="693"/>
      <c r="AS53" s="693"/>
      <c r="AT53" s="693"/>
      <c r="AU53" s="694"/>
      <c r="AV53" s="695">
        <f t="shared" si="12"/>
        <v>0.36</v>
      </c>
    </row>
    <row r="54" spans="1:51" s="696" customFormat="1" ht="26.25" customHeight="1" hidden="1">
      <c r="A54" s="683" t="s">
        <v>308</v>
      </c>
      <c r="B54" s="754" t="s">
        <v>267</v>
      </c>
      <c r="C54" s="784"/>
      <c r="D54" s="688"/>
      <c r="E54" s="688"/>
      <c r="F54" s="689"/>
      <c r="G54" s="1003">
        <v>4.5</v>
      </c>
      <c r="H54" s="687">
        <f>G54*30</f>
        <v>135</v>
      </c>
      <c r="I54" s="688">
        <f>J54+L54</f>
        <v>45</v>
      </c>
      <c r="J54" s="688">
        <v>30</v>
      </c>
      <c r="K54" s="688"/>
      <c r="L54" s="688">
        <v>15</v>
      </c>
      <c r="M54" s="689">
        <f>H54-I54</f>
        <v>90</v>
      </c>
      <c r="N54" s="1046">
        <v>3</v>
      </c>
      <c r="O54" s="708"/>
      <c r="P54" s="709"/>
      <c r="Q54" s="687"/>
      <c r="R54" s="688"/>
      <c r="S54" s="688"/>
      <c r="T54" s="693"/>
      <c r="U54" s="693"/>
      <c r="V54" s="693"/>
      <c r="W54" s="693"/>
      <c r="X54" s="693"/>
      <c r="Y54" s="693"/>
      <c r="Z54" s="693"/>
      <c r="AA54" s="693"/>
      <c r="AB54" s="693"/>
      <c r="AC54" s="693"/>
      <c r="AD54" s="693"/>
      <c r="AE54" s="693"/>
      <c r="AF54" s="693"/>
      <c r="AG54" s="693"/>
      <c r="AH54" s="693"/>
      <c r="AI54" s="693"/>
      <c r="AJ54" s="693"/>
      <c r="AK54" s="693"/>
      <c r="AL54" s="693"/>
      <c r="AM54" s="693"/>
      <c r="AN54" s="693"/>
      <c r="AO54" s="693"/>
      <c r="AP54" s="693"/>
      <c r="AQ54" s="693"/>
      <c r="AR54" s="693"/>
      <c r="AS54" s="693"/>
      <c r="AT54" s="693"/>
      <c r="AU54" s="694"/>
      <c r="AV54" s="695">
        <f t="shared" si="12"/>
        <v>0.3333333333333333</v>
      </c>
      <c r="AY54" s="696" t="e">
        <f>O47+O55+#REF!+#REF!+O62</f>
        <v>#REF!</v>
      </c>
    </row>
    <row r="55" spans="1:48" s="696" customFormat="1" ht="26.25" customHeight="1" hidden="1">
      <c r="A55" s="683" t="s">
        <v>309</v>
      </c>
      <c r="B55" s="754" t="s">
        <v>267</v>
      </c>
      <c r="C55" s="687">
        <v>2</v>
      </c>
      <c r="D55" s="688"/>
      <c r="E55" s="688"/>
      <c r="F55" s="785"/>
      <c r="G55" s="1003">
        <v>1.5</v>
      </c>
      <c r="H55" s="687">
        <f>G55*30</f>
        <v>45</v>
      </c>
      <c r="I55" s="688">
        <f>J55+L55</f>
        <v>18</v>
      </c>
      <c r="J55" s="688">
        <v>9</v>
      </c>
      <c r="K55" s="688"/>
      <c r="L55" s="688">
        <v>9</v>
      </c>
      <c r="M55" s="689">
        <v>48</v>
      </c>
      <c r="N55" s="698"/>
      <c r="O55" s="1066">
        <v>1</v>
      </c>
      <c r="P55" s="1067">
        <v>1</v>
      </c>
      <c r="Q55" s="700"/>
      <c r="R55" s="701"/>
      <c r="S55" s="701"/>
      <c r="T55" s="693"/>
      <c r="U55" s="693"/>
      <c r="V55" s="693"/>
      <c r="W55" s="693"/>
      <c r="X55" s="693"/>
      <c r="Y55" s="693"/>
      <c r="Z55" s="693"/>
      <c r="AA55" s="693"/>
      <c r="AB55" s="693"/>
      <c r="AC55" s="693"/>
      <c r="AD55" s="693"/>
      <c r="AE55" s="693"/>
      <c r="AF55" s="693"/>
      <c r="AG55" s="693"/>
      <c r="AH55" s="693"/>
      <c r="AI55" s="693"/>
      <c r="AJ55" s="693"/>
      <c r="AK55" s="693"/>
      <c r="AL55" s="693"/>
      <c r="AM55" s="693"/>
      <c r="AN55" s="693"/>
      <c r="AO55" s="693"/>
      <c r="AP55" s="693"/>
      <c r="AQ55" s="693"/>
      <c r="AR55" s="693"/>
      <c r="AS55" s="693"/>
      <c r="AT55" s="693"/>
      <c r="AU55" s="694"/>
      <c r="AV55" s="695">
        <f t="shared" si="12"/>
        <v>0.4</v>
      </c>
    </row>
    <row r="56" spans="1:48" s="696" customFormat="1" ht="25.5" customHeight="1" hidden="1">
      <c r="A56" s="683" t="s">
        <v>310</v>
      </c>
      <c r="B56" s="754" t="s">
        <v>268</v>
      </c>
      <c r="C56" s="687"/>
      <c r="D56" s="688"/>
      <c r="E56" s="688">
        <v>2</v>
      </c>
      <c r="F56" s="785"/>
      <c r="G56" s="686">
        <v>1.5</v>
      </c>
      <c r="H56" s="687">
        <f>G56*30</f>
        <v>45</v>
      </c>
      <c r="I56" s="688">
        <f>J56+L56</f>
        <v>18</v>
      </c>
      <c r="J56" s="688"/>
      <c r="K56" s="688"/>
      <c r="L56" s="688">
        <v>18</v>
      </c>
      <c r="M56" s="689">
        <v>21</v>
      </c>
      <c r="N56" s="711"/>
      <c r="O56" s="1068">
        <v>1</v>
      </c>
      <c r="P56" s="1069">
        <v>1</v>
      </c>
      <c r="Q56" s="700"/>
      <c r="R56" s="701"/>
      <c r="S56" s="701"/>
      <c r="T56" s="693"/>
      <c r="U56" s="693"/>
      <c r="V56" s="693"/>
      <c r="W56" s="693"/>
      <c r="X56" s="693"/>
      <c r="Y56" s="693"/>
      <c r="Z56" s="693"/>
      <c r="AA56" s="693"/>
      <c r="AB56" s="693"/>
      <c r="AC56" s="693"/>
      <c r="AD56" s="693"/>
      <c r="AE56" s="693"/>
      <c r="AF56" s="693"/>
      <c r="AG56" s="693"/>
      <c r="AH56" s="693"/>
      <c r="AI56" s="693"/>
      <c r="AJ56" s="693"/>
      <c r="AK56" s="693"/>
      <c r="AL56" s="693"/>
      <c r="AM56" s="693"/>
      <c r="AN56" s="693"/>
      <c r="AO56" s="693"/>
      <c r="AP56" s="693"/>
      <c r="AQ56" s="693"/>
      <c r="AR56" s="693"/>
      <c r="AS56" s="693"/>
      <c r="AT56" s="693"/>
      <c r="AU56" s="694"/>
      <c r="AV56" s="695">
        <f t="shared" si="12"/>
        <v>0.4</v>
      </c>
    </row>
    <row r="57" spans="1:48" s="696" customFormat="1" ht="33" customHeight="1" hidden="1">
      <c r="A57" s="594" t="s">
        <v>284</v>
      </c>
      <c r="B57" s="988" t="s">
        <v>278</v>
      </c>
      <c r="C57" s="989">
        <v>2</v>
      </c>
      <c r="D57" s="990"/>
      <c r="E57" s="990"/>
      <c r="F57" s="991"/>
      <c r="G57" s="992">
        <v>3.5</v>
      </c>
      <c r="H57" s="766">
        <f>G57*30</f>
        <v>105</v>
      </c>
      <c r="I57" s="595">
        <f>SUM(J57:L57)</f>
        <v>36</v>
      </c>
      <c r="J57" s="595">
        <v>18</v>
      </c>
      <c r="K57" s="595">
        <v>18</v>
      </c>
      <c r="L57" s="595"/>
      <c r="M57" s="771">
        <f>H57-I57</f>
        <v>69</v>
      </c>
      <c r="N57" s="592"/>
      <c r="O57" s="1064">
        <v>2</v>
      </c>
      <c r="P57" s="1065">
        <v>2</v>
      </c>
      <c r="Q57" s="652"/>
      <c r="R57" s="583"/>
      <c r="S57" s="583"/>
      <c r="T57" s="583"/>
      <c r="U57" s="583"/>
      <c r="V57" s="583"/>
      <c r="W57" s="583"/>
      <c r="X57" s="583"/>
      <c r="Y57" s="583"/>
      <c r="Z57" s="583"/>
      <c r="AA57" s="583"/>
      <c r="AB57" s="583"/>
      <c r="AC57" s="583"/>
      <c r="AD57" s="583"/>
      <c r="AE57" s="583"/>
      <c r="AF57" s="583"/>
      <c r="AG57" s="583"/>
      <c r="AH57" s="583"/>
      <c r="AI57" s="583"/>
      <c r="AJ57" s="583"/>
      <c r="AK57" s="583"/>
      <c r="AL57" s="583"/>
      <c r="AM57" s="583"/>
      <c r="AN57" s="583"/>
      <c r="AO57" s="583"/>
      <c r="AP57" s="583"/>
      <c r="AQ57" s="583"/>
      <c r="AR57" s="583"/>
      <c r="AS57" s="583"/>
      <c r="AT57" s="583"/>
      <c r="AU57" s="584"/>
      <c r="AV57" s="695">
        <f t="shared" si="12"/>
        <v>0.34285714285714286</v>
      </c>
    </row>
    <row r="58" spans="1:48" s="696" customFormat="1" ht="33" customHeight="1" hidden="1">
      <c r="A58" s="683" t="s">
        <v>285</v>
      </c>
      <c r="B58" s="755" t="s">
        <v>269</v>
      </c>
      <c r="C58" s="687"/>
      <c r="D58" s="688">
        <v>2</v>
      </c>
      <c r="E58" s="688"/>
      <c r="F58" s="785"/>
      <c r="G58" s="703">
        <v>3</v>
      </c>
      <c r="H58" s="638">
        <v>90</v>
      </c>
      <c r="I58" s="692">
        <v>36</v>
      </c>
      <c r="J58" s="692">
        <v>18</v>
      </c>
      <c r="K58" s="692"/>
      <c r="L58" s="692">
        <v>18</v>
      </c>
      <c r="M58" s="702">
        <v>54</v>
      </c>
      <c r="N58" s="711"/>
      <c r="O58" s="1068">
        <v>2</v>
      </c>
      <c r="P58" s="1069">
        <v>2</v>
      </c>
      <c r="Q58" s="700"/>
      <c r="R58" s="701"/>
      <c r="S58" s="701"/>
      <c r="T58" s="693"/>
      <c r="U58" s="693"/>
      <c r="V58" s="693"/>
      <c r="W58" s="693"/>
      <c r="X58" s="693"/>
      <c r="Y58" s="693"/>
      <c r="Z58" s="693"/>
      <c r="AA58" s="693"/>
      <c r="AB58" s="693"/>
      <c r="AC58" s="693"/>
      <c r="AD58" s="693"/>
      <c r="AE58" s="693"/>
      <c r="AF58" s="693"/>
      <c r="AG58" s="693"/>
      <c r="AH58" s="693"/>
      <c r="AI58" s="693"/>
      <c r="AJ58" s="693"/>
      <c r="AK58" s="693"/>
      <c r="AL58" s="693"/>
      <c r="AM58" s="693"/>
      <c r="AN58" s="693"/>
      <c r="AO58" s="693"/>
      <c r="AP58" s="693"/>
      <c r="AQ58" s="693"/>
      <c r="AR58" s="693"/>
      <c r="AS58" s="693"/>
      <c r="AT58" s="693"/>
      <c r="AU58" s="694"/>
      <c r="AV58" s="695">
        <f t="shared" si="12"/>
        <v>0.4</v>
      </c>
    </row>
    <row r="59" spans="1:48" s="696" customFormat="1" ht="33" customHeight="1" hidden="1">
      <c r="A59" s="721" t="s">
        <v>286</v>
      </c>
      <c r="B59" s="997" t="s">
        <v>277</v>
      </c>
      <c r="C59" s="998"/>
      <c r="D59" s="999">
        <v>2</v>
      </c>
      <c r="E59" s="999"/>
      <c r="F59" s="1000"/>
      <c r="G59" s="1001">
        <v>3.5</v>
      </c>
      <c r="H59" s="767">
        <f>G59*30</f>
        <v>105</v>
      </c>
      <c r="I59" s="722">
        <f>SUM(J59:L59)</f>
        <v>36</v>
      </c>
      <c r="J59" s="761">
        <v>18</v>
      </c>
      <c r="K59" s="761"/>
      <c r="L59" s="761">
        <v>18</v>
      </c>
      <c r="M59" s="773">
        <f>H59-I59</f>
        <v>69</v>
      </c>
      <c r="N59" s="718"/>
      <c r="O59" s="1070">
        <v>2</v>
      </c>
      <c r="P59" s="1061">
        <v>2</v>
      </c>
      <c r="Q59" s="775"/>
      <c r="R59" s="586"/>
      <c r="S59" s="586"/>
      <c r="T59" s="586"/>
      <c r="U59" s="586"/>
      <c r="V59" s="586"/>
      <c r="W59" s="586"/>
      <c r="X59" s="586"/>
      <c r="Y59" s="586"/>
      <c r="Z59" s="586"/>
      <c r="AA59" s="586"/>
      <c r="AB59" s="586"/>
      <c r="AC59" s="586"/>
      <c r="AD59" s="586"/>
      <c r="AE59" s="586"/>
      <c r="AF59" s="586"/>
      <c r="AG59" s="586"/>
      <c r="AH59" s="586"/>
      <c r="AI59" s="586"/>
      <c r="AJ59" s="586"/>
      <c r="AK59" s="586"/>
      <c r="AL59" s="586"/>
      <c r="AM59" s="586"/>
      <c r="AN59" s="586"/>
      <c r="AO59" s="586"/>
      <c r="AP59" s="586"/>
      <c r="AQ59" s="586"/>
      <c r="AR59" s="586"/>
      <c r="AS59" s="586"/>
      <c r="AT59" s="586"/>
      <c r="AU59" s="589"/>
      <c r="AV59" s="695">
        <f t="shared" si="12"/>
        <v>0.34285714285714286</v>
      </c>
    </row>
    <row r="60" spans="1:48" s="696" customFormat="1" ht="33" customHeight="1" hidden="1">
      <c r="A60" s="683" t="s">
        <v>287</v>
      </c>
      <c r="B60" s="755" t="s">
        <v>270</v>
      </c>
      <c r="C60" s="687"/>
      <c r="D60" s="688"/>
      <c r="E60" s="688"/>
      <c r="F60" s="785"/>
      <c r="G60" s="703">
        <f>G61+G62</f>
        <v>4</v>
      </c>
      <c r="H60" s="704">
        <f aca="true" t="shared" si="14" ref="H60:M60">H61+H62</f>
        <v>120</v>
      </c>
      <c r="I60" s="705">
        <f t="shared" si="14"/>
        <v>48</v>
      </c>
      <c r="J60" s="705">
        <f t="shared" si="14"/>
        <v>15</v>
      </c>
      <c r="K60" s="705">
        <f t="shared" si="14"/>
        <v>0</v>
      </c>
      <c r="L60" s="705">
        <f t="shared" si="14"/>
        <v>33</v>
      </c>
      <c r="M60" s="706">
        <f t="shared" si="14"/>
        <v>72</v>
      </c>
      <c r="N60" s="711"/>
      <c r="O60" s="712"/>
      <c r="P60" s="713"/>
      <c r="Q60" s="700"/>
      <c r="R60" s="701"/>
      <c r="S60" s="701"/>
      <c r="T60" s="693"/>
      <c r="U60" s="693"/>
      <c r="V60" s="693"/>
      <c r="W60" s="693"/>
      <c r="X60" s="693"/>
      <c r="Y60" s="693"/>
      <c r="Z60" s="693"/>
      <c r="AA60" s="693"/>
      <c r="AB60" s="693"/>
      <c r="AC60" s="693"/>
      <c r="AD60" s="693"/>
      <c r="AE60" s="693"/>
      <c r="AF60" s="693"/>
      <c r="AG60" s="693"/>
      <c r="AH60" s="693"/>
      <c r="AI60" s="693"/>
      <c r="AJ60" s="693"/>
      <c r="AK60" s="693"/>
      <c r="AL60" s="693"/>
      <c r="AM60" s="693"/>
      <c r="AN60" s="693"/>
      <c r="AO60" s="693"/>
      <c r="AP60" s="693"/>
      <c r="AQ60" s="693"/>
      <c r="AR60" s="693"/>
      <c r="AS60" s="693"/>
      <c r="AT60" s="693"/>
      <c r="AU60" s="694"/>
      <c r="AV60" s="695">
        <f t="shared" si="12"/>
        <v>0.4</v>
      </c>
    </row>
    <row r="61" spans="1:48" s="696" customFormat="1" ht="33" customHeight="1" hidden="1">
      <c r="A61" s="683" t="s">
        <v>311</v>
      </c>
      <c r="B61" s="754" t="s">
        <v>271</v>
      </c>
      <c r="C61" s="687"/>
      <c r="D61" s="688">
        <v>1</v>
      </c>
      <c r="E61" s="688"/>
      <c r="F61" s="785"/>
      <c r="G61" s="686">
        <v>2.5</v>
      </c>
      <c r="H61" s="687">
        <f>G61*30</f>
        <v>75</v>
      </c>
      <c r="I61" s="688">
        <f>J61+L61</f>
        <v>30</v>
      </c>
      <c r="J61" s="688">
        <v>15</v>
      </c>
      <c r="K61" s="688"/>
      <c r="L61" s="688">
        <v>15</v>
      </c>
      <c r="M61" s="689">
        <f>H61-I61</f>
        <v>45</v>
      </c>
      <c r="N61" s="1047">
        <v>2</v>
      </c>
      <c r="O61" s="712"/>
      <c r="P61" s="713"/>
      <c r="Q61" s="700"/>
      <c r="R61" s="701"/>
      <c r="S61" s="701"/>
      <c r="T61" s="693"/>
      <c r="U61" s="693"/>
      <c r="V61" s="693"/>
      <c r="W61" s="693"/>
      <c r="X61" s="693"/>
      <c r="Y61" s="693"/>
      <c r="Z61" s="693"/>
      <c r="AA61" s="693"/>
      <c r="AB61" s="693"/>
      <c r="AC61" s="693"/>
      <c r="AD61" s="693"/>
      <c r="AE61" s="693"/>
      <c r="AF61" s="693"/>
      <c r="AG61" s="693"/>
      <c r="AH61" s="693"/>
      <c r="AI61" s="693"/>
      <c r="AJ61" s="693"/>
      <c r="AK61" s="693"/>
      <c r="AL61" s="693"/>
      <c r="AM61" s="693"/>
      <c r="AN61" s="693"/>
      <c r="AO61" s="693"/>
      <c r="AP61" s="693"/>
      <c r="AQ61" s="693"/>
      <c r="AR61" s="693"/>
      <c r="AS61" s="693"/>
      <c r="AT61" s="693"/>
      <c r="AU61" s="694"/>
      <c r="AV61" s="695">
        <f t="shared" si="12"/>
        <v>0.4</v>
      </c>
    </row>
    <row r="62" spans="1:52" s="696" customFormat="1" ht="33" customHeight="1" hidden="1">
      <c r="A62" s="683" t="s">
        <v>312</v>
      </c>
      <c r="B62" s="972" t="s">
        <v>272</v>
      </c>
      <c r="C62" s="687">
        <v>2</v>
      </c>
      <c r="D62" s="688"/>
      <c r="E62" s="688"/>
      <c r="F62" s="785"/>
      <c r="G62" s="686">
        <v>1.5</v>
      </c>
      <c r="H62" s="687">
        <f>G62*30</f>
        <v>45</v>
      </c>
      <c r="I62" s="688">
        <f>J62+K62+L62</f>
        <v>18</v>
      </c>
      <c r="J62" s="688"/>
      <c r="K62" s="688"/>
      <c r="L62" s="688">
        <v>18</v>
      </c>
      <c r="M62" s="689">
        <f>H62-I62</f>
        <v>27</v>
      </c>
      <c r="N62" s="698"/>
      <c r="O62" s="1066">
        <v>1</v>
      </c>
      <c r="P62" s="1067">
        <v>1</v>
      </c>
      <c r="Q62" s="700"/>
      <c r="R62" s="701"/>
      <c r="S62" s="701"/>
      <c r="T62" s="693"/>
      <c r="U62" s="693"/>
      <c r="V62" s="693"/>
      <c r="W62" s="693"/>
      <c r="X62" s="693"/>
      <c r="Y62" s="693"/>
      <c r="Z62" s="693"/>
      <c r="AA62" s="693"/>
      <c r="AB62" s="693"/>
      <c r="AC62" s="693"/>
      <c r="AD62" s="693"/>
      <c r="AE62" s="693"/>
      <c r="AF62" s="693"/>
      <c r="AG62" s="693"/>
      <c r="AH62" s="693"/>
      <c r="AI62" s="693"/>
      <c r="AJ62" s="693"/>
      <c r="AK62" s="693"/>
      <c r="AL62" s="693"/>
      <c r="AM62" s="693"/>
      <c r="AN62" s="693"/>
      <c r="AO62" s="693"/>
      <c r="AP62" s="693"/>
      <c r="AQ62" s="693"/>
      <c r="AR62" s="693"/>
      <c r="AS62" s="693"/>
      <c r="AT62" s="693"/>
      <c r="AU62" s="694"/>
      <c r="AV62" s="695">
        <f t="shared" si="12"/>
        <v>0.4</v>
      </c>
      <c r="AY62" s="695" t="e">
        <f>G60+#REF!+#REF!+#REF!+G53+G45</f>
        <v>#REF!</v>
      </c>
      <c r="AZ62" s="696">
        <f>N61+N54+N46</f>
        <v>7</v>
      </c>
    </row>
    <row r="63" spans="1:48" s="6" customFormat="1" ht="33.75" customHeight="1" hidden="1" thickBot="1">
      <c r="A63" s="756" t="s">
        <v>288</v>
      </c>
      <c r="B63" s="1004" t="s">
        <v>294</v>
      </c>
      <c r="C63" s="1005"/>
      <c r="D63" s="1006">
        <v>1</v>
      </c>
      <c r="E63" s="1006"/>
      <c r="F63" s="1007"/>
      <c r="G63" s="1031">
        <v>4.5</v>
      </c>
      <c r="H63" s="973">
        <f>G63*30</f>
        <v>135</v>
      </c>
      <c r="I63" s="932">
        <f>SUM(J63:L63)</f>
        <v>45</v>
      </c>
      <c r="J63" s="932">
        <v>30</v>
      </c>
      <c r="K63" s="932">
        <v>15</v>
      </c>
      <c r="L63" s="932"/>
      <c r="M63" s="974">
        <f>H63-I63</f>
        <v>90</v>
      </c>
      <c r="N63" s="1048">
        <f>I63/15</f>
        <v>3</v>
      </c>
      <c r="O63" s="935"/>
      <c r="P63" s="975"/>
      <c r="Q63" s="960"/>
      <c r="R63" s="976"/>
      <c r="S63" s="976"/>
      <c r="T63" s="976"/>
      <c r="U63" s="976"/>
      <c r="V63" s="976"/>
      <c r="W63" s="976"/>
      <c r="X63" s="976"/>
      <c r="Y63" s="976"/>
      <c r="Z63" s="976"/>
      <c r="AA63" s="976"/>
      <c r="AB63" s="976"/>
      <c r="AC63" s="976"/>
      <c r="AD63" s="976"/>
      <c r="AE63" s="976"/>
      <c r="AF63" s="976"/>
      <c r="AG63" s="976"/>
      <c r="AH63" s="976"/>
      <c r="AI63" s="976"/>
      <c r="AJ63" s="976"/>
      <c r="AK63" s="976"/>
      <c r="AL63" s="976"/>
      <c r="AM63" s="976"/>
      <c r="AN63" s="976"/>
      <c r="AO63" s="976"/>
      <c r="AP63" s="976"/>
      <c r="AQ63" s="976"/>
      <c r="AR63" s="976"/>
      <c r="AS63" s="976"/>
      <c r="AT63" s="976"/>
      <c r="AU63" s="977"/>
      <c r="AV63" s="695">
        <f t="shared" si="12"/>
        <v>0.3333333333333333</v>
      </c>
    </row>
    <row r="64" spans="1:47" s="6" customFormat="1" ht="18" customHeight="1" hidden="1" thickBot="1">
      <c r="A64" s="1435"/>
      <c r="B64" s="1436"/>
      <c r="C64" s="1435"/>
      <c r="D64" s="1460"/>
      <c r="E64" s="1460"/>
      <c r="F64" s="1436"/>
      <c r="G64" s="728"/>
      <c r="H64" s="764"/>
      <c r="I64" s="729"/>
      <c r="J64" s="729"/>
      <c r="K64" s="729"/>
      <c r="L64" s="729"/>
      <c r="M64" s="729"/>
      <c r="N64" s="729"/>
      <c r="O64" s="729"/>
      <c r="P64" s="729"/>
      <c r="Q64" s="730"/>
      <c r="R64" s="731"/>
      <c r="S64" s="732"/>
      <c r="T64" s="732"/>
      <c r="U64" s="732"/>
      <c r="V64" s="732"/>
      <c r="W64" s="732"/>
      <c r="X64" s="732"/>
      <c r="Y64" s="732"/>
      <c r="Z64" s="732"/>
      <c r="AA64" s="732"/>
      <c r="AB64" s="732"/>
      <c r="AC64" s="732"/>
      <c r="AD64" s="732"/>
      <c r="AE64" s="732"/>
      <c r="AF64" s="732"/>
      <c r="AG64" s="732"/>
      <c r="AH64" s="732"/>
      <c r="AI64" s="732"/>
      <c r="AJ64" s="732"/>
      <c r="AK64" s="732"/>
      <c r="AL64" s="732"/>
      <c r="AM64" s="732"/>
      <c r="AN64" s="732"/>
      <c r="AO64" s="732"/>
      <c r="AP64" s="732"/>
      <c r="AQ64" s="732"/>
      <c r="AR64" s="732"/>
      <c r="AS64" s="732"/>
      <c r="AT64" s="732"/>
      <c r="AU64" s="733"/>
    </row>
    <row r="65" spans="1:47" s="461" customFormat="1" ht="21.75" customHeight="1" hidden="1" thickBot="1">
      <c r="A65" s="1415"/>
      <c r="B65" s="1416"/>
      <c r="C65" s="1421"/>
      <c r="D65" s="1422"/>
      <c r="E65" s="1422"/>
      <c r="F65" s="1423"/>
      <c r="G65" s="730"/>
      <c r="H65" s="734"/>
      <c r="I65" s="734"/>
      <c r="J65" s="734"/>
      <c r="K65" s="734"/>
      <c r="L65" s="734"/>
      <c r="M65" s="734"/>
      <c r="N65" s="730"/>
      <c r="O65" s="730"/>
      <c r="P65" s="728"/>
      <c r="Q65" s="730"/>
      <c r="R65" s="735"/>
      <c r="S65" s="736"/>
      <c r="T65" s="736"/>
      <c r="U65" s="736"/>
      <c r="V65" s="736"/>
      <c r="W65" s="736"/>
      <c r="X65" s="736"/>
      <c r="Y65" s="736"/>
      <c r="Z65" s="736"/>
      <c r="AA65" s="736"/>
      <c r="AB65" s="736"/>
      <c r="AC65" s="736"/>
      <c r="AD65" s="736"/>
      <c r="AE65" s="736"/>
      <c r="AF65" s="736"/>
      <c r="AG65" s="736"/>
      <c r="AH65" s="736"/>
      <c r="AI65" s="736"/>
      <c r="AJ65" s="736"/>
      <c r="AK65" s="736"/>
      <c r="AL65" s="736"/>
      <c r="AM65" s="736"/>
      <c r="AN65" s="736"/>
      <c r="AO65" s="736"/>
      <c r="AP65" s="736"/>
      <c r="AQ65" s="736"/>
      <c r="AR65" s="736"/>
      <c r="AS65" s="736"/>
      <c r="AT65" s="736"/>
      <c r="AU65" s="737"/>
    </row>
    <row r="66" spans="1:47" s="1013" customFormat="1" ht="21.75" customHeight="1" hidden="1" thickBot="1">
      <c r="A66" s="1014"/>
      <c r="B66" s="1032"/>
      <c r="C66" s="1033"/>
      <c r="D66" s="1033"/>
      <c r="E66" s="1033"/>
      <c r="F66" s="1033"/>
      <c r="G66" s="1034"/>
      <c r="H66" s="1035"/>
      <c r="I66" s="1035"/>
      <c r="J66" s="1035"/>
      <c r="K66" s="1035"/>
      <c r="L66" s="1035"/>
      <c r="M66" s="1037"/>
      <c r="N66" s="1036"/>
      <c r="O66" s="1036"/>
      <c r="P66" s="1036"/>
      <c r="Q66" s="1010"/>
      <c r="R66" s="1011"/>
      <c r="S66" s="1011"/>
      <c r="T66" s="1011"/>
      <c r="U66" s="1011"/>
      <c r="V66" s="1011"/>
      <c r="W66" s="1011"/>
      <c r="X66" s="1011"/>
      <c r="Y66" s="1011"/>
      <c r="Z66" s="1011"/>
      <c r="AA66" s="1011"/>
      <c r="AB66" s="1011"/>
      <c r="AC66" s="1011"/>
      <c r="AD66" s="1011"/>
      <c r="AE66" s="1011"/>
      <c r="AF66" s="1011"/>
      <c r="AG66" s="1011"/>
      <c r="AH66" s="1011"/>
      <c r="AI66" s="1011"/>
      <c r="AJ66" s="1011"/>
      <c r="AK66" s="1011"/>
      <c r="AL66" s="1011"/>
      <c r="AM66" s="1011"/>
      <c r="AN66" s="1011"/>
      <c r="AO66" s="1011"/>
      <c r="AP66" s="1011"/>
      <c r="AQ66" s="1011"/>
      <c r="AR66" s="1011"/>
      <c r="AS66" s="1011"/>
      <c r="AT66" s="1011"/>
      <c r="AU66" s="1012"/>
    </row>
    <row r="67" spans="1:227" ht="30.75">
      <c r="A67" s="757" t="s">
        <v>223</v>
      </c>
      <c r="B67" s="848" t="s">
        <v>58</v>
      </c>
      <c r="C67" s="760">
        <v>1</v>
      </c>
      <c r="D67" s="765"/>
      <c r="E67" s="765"/>
      <c r="F67" s="849"/>
      <c r="G67" s="850">
        <v>3</v>
      </c>
      <c r="H67" s="851">
        <v>90</v>
      </c>
      <c r="I67" s="852">
        <v>30</v>
      </c>
      <c r="J67" s="852">
        <v>20</v>
      </c>
      <c r="K67" s="852"/>
      <c r="L67" s="852">
        <v>10</v>
      </c>
      <c r="M67" s="853">
        <v>60</v>
      </c>
      <c r="N67" s="1038">
        <v>2</v>
      </c>
      <c r="O67" s="855"/>
      <c r="P67" s="855"/>
      <c r="Q67" s="856"/>
      <c r="R67" s="587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583" t="s">
        <v>383</v>
      </c>
      <c r="AW67" s="583" t="s">
        <v>384</v>
      </c>
      <c r="AX67" s="583" t="s">
        <v>385</v>
      </c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</row>
    <row r="68" spans="1:227" ht="31.5" thickBot="1">
      <c r="A68" s="594" t="s">
        <v>226</v>
      </c>
      <c r="B68" s="795" t="s">
        <v>33</v>
      </c>
      <c r="C68" s="643"/>
      <c r="D68" s="631">
        <v>1</v>
      </c>
      <c r="E68" s="631"/>
      <c r="F68" s="633"/>
      <c r="G68" s="796">
        <v>1.5</v>
      </c>
      <c r="H68" s="797">
        <v>45</v>
      </c>
      <c r="I68" s="798">
        <v>30</v>
      </c>
      <c r="J68" s="799"/>
      <c r="K68" s="799"/>
      <c r="L68" s="799">
        <v>30</v>
      </c>
      <c r="M68" s="697">
        <v>15</v>
      </c>
      <c r="N68" s="1039">
        <v>2</v>
      </c>
      <c r="O68" s="644"/>
      <c r="P68" s="633"/>
      <c r="Q68" s="592"/>
      <c r="R68" s="58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583" t="s">
        <v>383</v>
      </c>
      <c r="AW68" s="583" t="s">
        <v>386</v>
      </c>
      <c r="AX68" s="583" t="s">
        <v>38</v>
      </c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</row>
    <row r="69" spans="1:227" ht="30.75">
      <c r="A69" s="757" t="s">
        <v>240</v>
      </c>
      <c r="B69" s="815" t="s">
        <v>238</v>
      </c>
      <c r="C69" s="715"/>
      <c r="D69" s="716">
        <v>1</v>
      </c>
      <c r="E69" s="716"/>
      <c r="F69" s="656"/>
      <c r="G69" s="816">
        <v>4</v>
      </c>
      <c r="H69" s="817">
        <v>120</v>
      </c>
      <c r="I69" s="818">
        <v>45</v>
      </c>
      <c r="J69" s="819">
        <v>30</v>
      </c>
      <c r="K69" s="819"/>
      <c r="L69" s="819">
        <v>15</v>
      </c>
      <c r="M69" s="820">
        <v>75</v>
      </c>
      <c r="N69" s="1040">
        <v>3</v>
      </c>
      <c r="O69" s="822"/>
      <c r="P69" s="823"/>
      <c r="Q69" s="760"/>
      <c r="R69" s="587"/>
      <c r="S69" s="628">
        <v>0.375</v>
      </c>
      <c r="T69" s="6"/>
      <c r="U69" s="6" t="s">
        <v>304</v>
      </c>
      <c r="V69" s="6"/>
      <c r="W69" s="6"/>
      <c r="X69" s="6" t="s">
        <v>307</v>
      </c>
      <c r="Y69" s="6" t="s">
        <v>301</v>
      </c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583" t="s">
        <v>387</v>
      </c>
      <c r="AW69" s="583" t="s">
        <v>388</v>
      </c>
      <c r="AX69" s="583" t="s">
        <v>38</v>
      </c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</row>
    <row r="70" spans="1:227" ht="30.75">
      <c r="A70" s="594" t="s">
        <v>243</v>
      </c>
      <c r="B70" s="791" t="s">
        <v>259</v>
      </c>
      <c r="C70" s="1071"/>
      <c r="D70" s="772">
        <v>1</v>
      </c>
      <c r="E70" s="595"/>
      <c r="F70" s="828"/>
      <c r="G70" s="759">
        <v>3</v>
      </c>
      <c r="H70" s="766">
        <v>90</v>
      </c>
      <c r="I70" s="826">
        <v>30</v>
      </c>
      <c r="J70" s="595">
        <v>15</v>
      </c>
      <c r="K70" s="595"/>
      <c r="L70" s="595">
        <v>15</v>
      </c>
      <c r="M70" s="771">
        <v>60</v>
      </c>
      <c r="N70" s="1041">
        <v>2</v>
      </c>
      <c r="O70" s="591"/>
      <c r="P70" s="593"/>
      <c r="Q70" s="652"/>
      <c r="R70" s="584"/>
      <c r="S70" s="628">
        <v>0.3333333333333333</v>
      </c>
      <c r="T70" s="625"/>
      <c r="U70" s="625"/>
      <c r="V70" s="625"/>
      <c r="W70" s="625"/>
      <c r="X70" s="625"/>
      <c r="Y70" s="625"/>
      <c r="Z70" s="625"/>
      <c r="AA70" s="625"/>
      <c r="AB70" s="625"/>
      <c r="AC70" s="625"/>
      <c r="AD70" s="625"/>
      <c r="AE70" s="625"/>
      <c r="AF70" s="625"/>
      <c r="AG70" s="625"/>
      <c r="AH70" s="625"/>
      <c r="AI70" s="625"/>
      <c r="AJ70" s="625"/>
      <c r="AK70" s="625"/>
      <c r="AL70" s="625"/>
      <c r="AM70" s="625"/>
      <c r="AN70" s="625"/>
      <c r="AO70" s="625"/>
      <c r="AP70" s="625"/>
      <c r="AQ70" s="625"/>
      <c r="AR70" s="625"/>
      <c r="AS70" s="625"/>
      <c r="AT70" s="625"/>
      <c r="AU70" s="625"/>
      <c r="AV70" s="583" t="s">
        <v>387</v>
      </c>
      <c r="AW70" s="1142" t="s">
        <v>389</v>
      </c>
      <c r="AX70" s="583" t="s">
        <v>38</v>
      </c>
      <c r="AY70" s="625"/>
      <c r="AZ70" s="625"/>
      <c r="BA70" s="625"/>
      <c r="BB70" s="625"/>
      <c r="BC70" s="625"/>
      <c r="BD70" s="625"/>
      <c r="BE70" s="625"/>
      <c r="BF70" s="625"/>
      <c r="BG70" s="625"/>
      <c r="BH70" s="625"/>
      <c r="BI70" s="625"/>
      <c r="BJ70" s="625"/>
      <c r="BK70" s="625"/>
      <c r="BL70" s="625"/>
      <c r="BM70" s="625"/>
      <c r="BN70" s="625"/>
      <c r="BO70" s="625"/>
      <c r="BP70" s="625"/>
      <c r="BQ70" s="625"/>
      <c r="BR70" s="625"/>
      <c r="BS70" s="625"/>
      <c r="BT70" s="625"/>
      <c r="BU70" s="625"/>
      <c r="BV70" s="625"/>
      <c r="BW70" s="625"/>
      <c r="BX70" s="625"/>
      <c r="BY70" s="625"/>
      <c r="BZ70" s="625"/>
      <c r="CA70" s="625"/>
      <c r="CB70" s="625"/>
      <c r="CC70" s="625"/>
      <c r="CD70" s="625"/>
      <c r="CE70" s="625"/>
      <c r="CF70" s="625"/>
      <c r="CG70" s="625"/>
      <c r="CH70" s="625"/>
      <c r="CI70" s="625"/>
      <c r="CJ70" s="625"/>
      <c r="CK70" s="625"/>
      <c r="CL70" s="625"/>
      <c r="CM70" s="625"/>
      <c r="CN70" s="625"/>
      <c r="CO70" s="625"/>
      <c r="CP70" s="625"/>
      <c r="CQ70" s="625"/>
      <c r="CR70" s="625"/>
      <c r="CS70" s="625"/>
      <c r="CT70" s="625"/>
      <c r="CU70" s="625"/>
      <c r="CV70" s="625"/>
      <c r="CW70" s="625"/>
      <c r="CX70" s="625"/>
      <c r="CY70" s="625"/>
      <c r="CZ70" s="625"/>
      <c r="DA70" s="625"/>
      <c r="DB70" s="625"/>
      <c r="DC70" s="625"/>
      <c r="DD70" s="625"/>
      <c r="DE70" s="625"/>
      <c r="DF70" s="625"/>
      <c r="DG70" s="625"/>
      <c r="DH70" s="625"/>
      <c r="DI70" s="625"/>
      <c r="DJ70" s="625"/>
      <c r="DK70" s="625"/>
      <c r="DL70" s="625"/>
      <c r="DM70" s="625"/>
      <c r="DN70" s="625"/>
      <c r="DO70" s="625"/>
      <c r="DP70" s="625"/>
      <c r="DQ70" s="625"/>
      <c r="DR70" s="625"/>
      <c r="DS70" s="625"/>
      <c r="DT70" s="625"/>
      <c r="DU70" s="625"/>
      <c r="DV70" s="625"/>
      <c r="DW70" s="625"/>
      <c r="DX70" s="625"/>
      <c r="DY70" s="625"/>
      <c r="DZ70" s="625"/>
      <c r="EA70" s="625"/>
      <c r="EB70" s="625"/>
      <c r="EC70" s="625"/>
      <c r="ED70" s="625"/>
      <c r="EE70" s="625"/>
      <c r="EF70" s="625"/>
      <c r="EG70" s="625"/>
      <c r="EH70" s="625"/>
      <c r="EI70" s="625"/>
      <c r="EJ70" s="625"/>
      <c r="EK70" s="625"/>
      <c r="EL70" s="625"/>
      <c r="EM70" s="625"/>
      <c r="EN70" s="625"/>
      <c r="EO70" s="625"/>
      <c r="EP70" s="625"/>
      <c r="EQ70" s="625"/>
      <c r="ER70" s="625"/>
      <c r="ES70" s="625"/>
      <c r="ET70" s="625"/>
      <c r="EU70" s="625"/>
      <c r="EV70" s="625"/>
      <c r="EW70" s="625"/>
      <c r="EX70" s="625"/>
      <c r="EY70" s="625"/>
      <c r="EZ70" s="625"/>
      <c r="FA70" s="625"/>
      <c r="FB70" s="625"/>
      <c r="FC70" s="625"/>
      <c r="FD70" s="625"/>
      <c r="FE70" s="625"/>
      <c r="FF70" s="625"/>
      <c r="FG70" s="625"/>
      <c r="FH70" s="625"/>
      <c r="FI70" s="625"/>
      <c r="FJ70" s="625"/>
      <c r="FK70" s="625"/>
      <c r="FL70" s="625"/>
      <c r="FM70" s="625"/>
      <c r="FN70" s="625"/>
      <c r="FO70" s="625"/>
      <c r="FP70" s="625"/>
      <c r="FQ70" s="625"/>
      <c r="FR70" s="625"/>
      <c r="FS70" s="625"/>
      <c r="FT70" s="625"/>
      <c r="FU70" s="625"/>
      <c r="FV70" s="625"/>
      <c r="FW70" s="625"/>
      <c r="FX70" s="625"/>
      <c r="FY70" s="625"/>
      <c r="FZ70" s="625"/>
      <c r="GA70" s="625"/>
      <c r="GB70" s="625"/>
      <c r="GC70" s="625"/>
      <c r="GD70" s="625"/>
      <c r="GE70" s="625"/>
      <c r="GF70" s="625"/>
      <c r="GG70" s="625"/>
      <c r="GH70" s="625"/>
      <c r="GI70" s="625"/>
      <c r="GJ70" s="625"/>
      <c r="GK70" s="625"/>
      <c r="GL70" s="625"/>
      <c r="GM70" s="625"/>
      <c r="GN70" s="625"/>
      <c r="GO70" s="625"/>
      <c r="GP70" s="625"/>
      <c r="GQ70" s="625"/>
      <c r="GR70" s="625"/>
      <c r="GS70" s="625"/>
      <c r="GT70" s="625"/>
      <c r="GU70" s="625"/>
      <c r="GV70" s="625"/>
      <c r="GW70" s="625"/>
      <c r="GX70" s="625"/>
      <c r="GY70" s="625"/>
      <c r="GZ70" s="625"/>
      <c r="HA70" s="625"/>
      <c r="HB70" s="625"/>
      <c r="HC70" s="625"/>
      <c r="HD70" s="625"/>
      <c r="HE70" s="625"/>
      <c r="HF70" s="625"/>
      <c r="HG70" s="625"/>
      <c r="HH70" s="625"/>
      <c r="HI70" s="625"/>
      <c r="HJ70" s="625"/>
      <c r="HK70" s="625"/>
      <c r="HL70" s="625"/>
      <c r="HM70" s="625"/>
      <c r="HN70" s="625"/>
      <c r="HO70" s="625"/>
      <c r="HP70" s="625"/>
      <c r="HQ70" s="625"/>
      <c r="HR70" s="625"/>
      <c r="HS70" s="625"/>
    </row>
    <row r="71" spans="1:227" ht="15">
      <c r="A71" s="837" t="s">
        <v>273</v>
      </c>
      <c r="B71" s="779" t="s">
        <v>295</v>
      </c>
      <c r="C71" s="793">
        <v>1</v>
      </c>
      <c r="D71" s="717"/>
      <c r="E71" s="793"/>
      <c r="F71" s="794"/>
      <c r="G71" s="1022">
        <v>4.5</v>
      </c>
      <c r="H71" s="1016">
        <v>135</v>
      </c>
      <c r="I71" s="1023">
        <v>45</v>
      </c>
      <c r="J71" s="1018">
        <v>30</v>
      </c>
      <c r="K71" s="1019"/>
      <c r="L71" s="1018">
        <v>15</v>
      </c>
      <c r="M71" s="1020">
        <v>90</v>
      </c>
      <c r="N71" s="1042">
        <v>3</v>
      </c>
      <c r="O71" s="834"/>
      <c r="P71" s="835"/>
      <c r="Q71" s="838"/>
      <c r="R71" s="589"/>
      <c r="S71" s="628">
        <v>0.3333333333333333</v>
      </c>
      <c r="T71" s="625"/>
      <c r="U71" s="625" t="s">
        <v>304</v>
      </c>
      <c r="V71" s="625"/>
      <c r="W71" s="625"/>
      <c r="X71" s="625"/>
      <c r="Y71" s="625"/>
      <c r="Z71" s="625"/>
      <c r="AA71" s="625"/>
      <c r="AB71" s="625"/>
      <c r="AC71" s="625"/>
      <c r="AD71" s="625"/>
      <c r="AE71" s="625"/>
      <c r="AF71" s="625"/>
      <c r="AG71" s="625"/>
      <c r="AH71" s="625"/>
      <c r="AI71" s="625"/>
      <c r="AJ71" s="625"/>
      <c r="AK71" s="625"/>
      <c r="AL71" s="625"/>
      <c r="AM71" s="625"/>
      <c r="AN71" s="625"/>
      <c r="AO71" s="625"/>
      <c r="AP71" s="625"/>
      <c r="AQ71" s="625"/>
      <c r="AR71" s="625"/>
      <c r="AS71" s="625"/>
      <c r="AT71" s="625"/>
      <c r="AU71" s="625"/>
      <c r="AV71" s="583" t="s">
        <v>387</v>
      </c>
      <c r="AW71" s="1142" t="s">
        <v>388</v>
      </c>
      <c r="AX71" s="583" t="s">
        <v>385</v>
      </c>
      <c r="AY71" s="625"/>
      <c r="AZ71" s="625"/>
      <c r="BA71" s="625"/>
      <c r="BB71" s="625"/>
      <c r="BC71" s="625"/>
      <c r="BD71" s="625"/>
      <c r="BE71" s="625"/>
      <c r="BF71" s="625"/>
      <c r="BG71" s="625"/>
      <c r="BH71" s="625"/>
      <c r="BI71" s="625"/>
      <c r="BJ71" s="625"/>
      <c r="BK71" s="625"/>
      <c r="BL71" s="625"/>
      <c r="BM71" s="625"/>
      <c r="BN71" s="625"/>
      <c r="BO71" s="625"/>
      <c r="BP71" s="625"/>
      <c r="BQ71" s="625"/>
      <c r="BR71" s="625"/>
      <c r="BS71" s="625"/>
      <c r="BT71" s="625"/>
      <c r="BU71" s="625"/>
      <c r="BV71" s="625"/>
      <c r="BW71" s="625"/>
      <c r="BX71" s="625"/>
      <c r="BY71" s="625"/>
      <c r="BZ71" s="625"/>
      <c r="CA71" s="625"/>
      <c r="CB71" s="625"/>
      <c r="CC71" s="625"/>
      <c r="CD71" s="625"/>
      <c r="CE71" s="625"/>
      <c r="CF71" s="625"/>
      <c r="CG71" s="625"/>
      <c r="CH71" s="625"/>
      <c r="CI71" s="625"/>
      <c r="CJ71" s="625"/>
      <c r="CK71" s="625"/>
      <c r="CL71" s="625"/>
      <c r="CM71" s="625"/>
      <c r="CN71" s="625"/>
      <c r="CO71" s="625"/>
      <c r="CP71" s="625"/>
      <c r="CQ71" s="625"/>
      <c r="CR71" s="625"/>
      <c r="CS71" s="625"/>
      <c r="CT71" s="625"/>
      <c r="CU71" s="625"/>
      <c r="CV71" s="625"/>
      <c r="CW71" s="625"/>
      <c r="CX71" s="625"/>
      <c r="CY71" s="625"/>
      <c r="CZ71" s="625"/>
      <c r="DA71" s="625"/>
      <c r="DB71" s="625"/>
      <c r="DC71" s="625"/>
      <c r="DD71" s="625"/>
      <c r="DE71" s="625"/>
      <c r="DF71" s="625"/>
      <c r="DG71" s="625"/>
      <c r="DH71" s="625"/>
      <c r="DI71" s="625"/>
      <c r="DJ71" s="625"/>
      <c r="DK71" s="625"/>
      <c r="DL71" s="625"/>
      <c r="DM71" s="625"/>
      <c r="DN71" s="625"/>
      <c r="DO71" s="625"/>
      <c r="DP71" s="625"/>
      <c r="DQ71" s="625"/>
      <c r="DR71" s="625"/>
      <c r="DS71" s="625"/>
      <c r="DT71" s="625"/>
      <c r="DU71" s="625"/>
      <c r="DV71" s="625"/>
      <c r="DW71" s="625"/>
      <c r="DX71" s="625"/>
      <c r="DY71" s="625"/>
      <c r="DZ71" s="625"/>
      <c r="EA71" s="625"/>
      <c r="EB71" s="625"/>
      <c r="EC71" s="625"/>
      <c r="ED71" s="625"/>
      <c r="EE71" s="625"/>
      <c r="EF71" s="625"/>
      <c r="EG71" s="625"/>
      <c r="EH71" s="625"/>
      <c r="EI71" s="625"/>
      <c r="EJ71" s="625"/>
      <c r="EK71" s="625"/>
      <c r="EL71" s="625"/>
      <c r="EM71" s="625"/>
      <c r="EN71" s="625"/>
      <c r="EO71" s="625"/>
      <c r="EP71" s="625"/>
      <c r="EQ71" s="625"/>
      <c r="ER71" s="625"/>
      <c r="ES71" s="625"/>
      <c r="ET71" s="625"/>
      <c r="EU71" s="625"/>
      <c r="EV71" s="625"/>
      <c r="EW71" s="625"/>
      <c r="EX71" s="625"/>
      <c r="EY71" s="625"/>
      <c r="EZ71" s="625"/>
      <c r="FA71" s="625"/>
      <c r="FB71" s="625"/>
      <c r="FC71" s="625"/>
      <c r="FD71" s="625"/>
      <c r="FE71" s="625"/>
      <c r="FF71" s="625"/>
      <c r="FG71" s="625"/>
      <c r="FH71" s="625"/>
      <c r="FI71" s="625"/>
      <c r="FJ71" s="625"/>
      <c r="FK71" s="625"/>
      <c r="FL71" s="625"/>
      <c r="FM71" s="625"/>
      <c r="FN71" s="625"/>
      <c r="FO71" s="625"/>
      <c r="FP71" s="625"/>
      <c r="FQ71" s="625"/>
      <c r="FR71" s="625"/>
      <c r="FS71" s="625"/>
      <c r="FT71" s="625"/>
      <c r="FU71" s="625"/>
      <c r="FV71" s="625"/>
      <c r="FW71" s="625"/>
      <c r="FX71" s="625"/>
      <c r="FY71" s="625"/>
      <c r="FZ71" s="625"/>
      <c r="GA71" s="625"/>
      <c r="GB71" s="625"/>
      <c r="GC71" s="625"/>
      <c r="GD71" s="625"/>
      <c r="GE71" s="625"/>
      <c r="GF71" s="625"/>
      <c r="GG71" s="625"/>
      <c r="GH71" s="625"/>
      <c r="GI71" s="625"/>
      <c r="GJ71" s="625"/>
      <c r="GK71" s="625"/>
      <c r="GL71" s="625"/>
      <c r="GM71" s="625"/>
      <c r="GN71" s="625"/>
      <c r="GO71" s="625"/>
      <c r="GP71" s="625"/>
      <c r="GQ71" s="625"/>
      <c r="GR71" s="625"/>
      <c r="GS71" s="625"/>
      <c r="GT71" s="625"/>
      <c r="GU71" s="625"/>
      <c r="GV71" s="625"/>
      <c r="GW71" s="625"/>
      <c r="GX71" s="625"/>
      <c r="GY71" s="625"/>
      <c r="GZ71" s="625"/>
      <c r="HA71" s="625"/>
      <c r="HB71" s="625"/>
      <c r="HC71" s="625"/>
      <c r="HD71" s="625"/>
      <c r="HE71" s="625"/>
      <c r="HF71" s="625"/>
      <c r="HG71" s="625"/>
      <c r="HH71" s="625"/>
      <c r="HI71" s="625"/>
      <c r="HJ71" s="625"/>
      <c r="HK71" s="625"/>
      <c r="HL71" s="625"/>
      <c r="HM71" s="625"/>
      <c r="HN71" s="625"/>
      <c r="HO71" s="625"/>
      <c r="HP71" s="625"/>
      <c r="HQ71" s="625"/>
      <c r="HR71" s="625"/>
      <c r="HS71" s="625"/>
    </row>
    <row r="72" spans="1:227" ht="31.5" thickBot="1">
      <c r="A72" s="714" t="s">
        <v>284</v>
      </c>
      <c r="B72" s="839" t="s">
        <v>265</v>
      </c>
      <c r="C72" s="840">
        <v>1</v>
      </c>
      <c r="D72" s="841"/>
      <c r="E72" s="842"/>
      <c r="F72" s="843"/>
      <c r="G72" s="1024">
        <v>4.5</v>
      </c>
      <c r="H72" s="1025">
        <v>135</v>
      </c>
      <c r="I72" s="1026">
        <v>45</v>
      </c>
      <c r="J72" s="1027">
        <v>30</v>
      </c>
      <c r="K72" s="1028"/>
      <c r="L72" s="1027">
        <v>15</v>
      </c>
      <c r="M72" s="1029">
        <v>90</v>
      </c>
      <c r="N72" s="1043">
        <v>3</v>
      </c>
      <c r="O72" s="844"/>
      <c r="P72" s="845"/>
      <c r="Q72" s="846"/>
      <c r="R72" s="667"/>
      <c r="S72" s="628">
        <v>0.3333333333333333</v>
      </c>
      <c r="T72" s="625"/>
      <c r="U72" s="625" t="s">
        <v>304</v>
      </c>
      <c r="V72" s="625"/>
      <c r="W72" s="625"/>
      <c r="X72" s="625"/>
      <c r="Y72" s="625"/>
      <c r="Z72" s="625"/>
      <c r="AA72" s="625"/>
      <c r="AB72" s="625"/>
      <c r="AC72" s="625"/>
      <c r="AD72" s="625"/>
      <c r="AE72" s="625"/>
      <c r="AF72" s="625"/>
      <c r="AG72" s="625"/>
      <c r="AH72" s="625"/>
      <c r="AI72" s="625"/>
      <c r="AJ72" s="625"/>
      <c r="AK72" s="625"/>
      <c r="AL72" s="625"/>
      <c r="AM72" s="625"/>
      <c r="AN72" s="625"/>
      <c r="AO72" s="625"/>
      <c r="AP72" s="625"/>
      <c r="AQ72" s="625"/>
      <c r="AR72" s="625"/>
      <c r="AS72" s="625"/>
      <c r="AT72" s="625"/>
      <c r="AU72" s="625"/>
      <c r="AV72" s="583" t="s">
        <v>387</v>
      </c>
      <c r="AW72" s="1142" t="s">
        <v>388</v>
      </c>
      <c r="AX72" s="583" t="s">
        <v>385</v>
      </c>
      <c r="AY72" s="625"/>
      <c r="AZ72" s="625"/>
      <c r="BA72" s="625"/>
      <c r="BB72" s="625"/>
      <c r="BC72" s="625"/>
      <c r="BD72" s="625"/>
      <c r="BE72" s="625"/>
      <c r="BF72" s="625"/>
      <c r="BG72" s="625"/>
      <c r="BH72" s="625"/>
      <c r="BI72" s="625"/>
      <c r="BJ72" s="625"/>
      <c r="BK72" s="625"/>
      <c r="BL72" s="625"/>
      <c r="BM72" s="625"/>
      <c r="BN72" s="625"/>
      <c r="BO72" s="625"/>
      <c r="BP72" s="625"/>
      <c r="BQ72" s="625"/>
      <c r="BR72" s="625"/>
      <c r="BS72" s="625"/>
      <c r="BT72" s="625"/>
      <c r="BU72" s="625"/>
      <c r="BV72" s="625"/>
      <c r="BW72" s="625"/>
      <c r="BX72" s="625"/>
      <c r="BY72" s="625"/>
      <c r="BZ72" s="625"/>
      <c r="CA72" s="625"/>
      <c r="CB72" s="625"/>
      <c r="CC72" s="625"/>
      <c r="CD72" s="625"/>
      <c r="CE72" s="625"/>
      <c r="CF72" s="625"/>
      <c r="CG72" s="625"/>
      <c r="CH72" s="625"/>
      <c r="CI72" s="625"/>
      <c r="CJ72" s="625"/>
      <c r="CK72" s="625"/>
      <c r="CL72" s="625"/>
      <c r="CM72" s="625"/>
      <c r="CN72" s="625"/>
      <c r="CO72" s="625"/>
      <c r="CP72" s="625"/>
      <c r="CQ72" s="625"/>
      <c r="CR72" s="625"/>
      <c r="CS72" s="625"/>
      <c r="CT72" s="625"/>
      <c r="CU72" s="625"/>
      <c r="CV72" s="625"/>
      <c r="CW72" s="625"/>
      <c r="CX72" s="625"/>
      <c r="CY72" s="625"/>
      <c r="CZ72" s="625"/>
      <c r="DA72" s="625"/>
      <c r="DB72" s="625"/>
      <c r="DC72" s="625"/>
      <c r="DD72" s="625"/>
      <c r="DE72" s="625"/>
      <c r="DF72" s="625"/>
      <c r="DG72" s="625"/>
      <c r="DH72" s="625"/>
      <c r="DI72" s="625"/>
      <c r="DJ72" s="625"/>
      <c r="DK72" s="625"/>
      <c r="DL72" s="625"/>
      <c r="DM72" s="625"/>
      <c r="DN72" s="625"/>
      <c r="DO72" s="625"/>
      <c r="DP72" s="625"/>
      <c r="DQ72" s="625"/>
      <c r="DR72" s="625"/>
      <c r="DS72" s="625"/>
      <c r="DT72" s="625"/>
      <c r="DU72" s="625"/>
      <c r="DV72" s="625"/>
      <c r="DW72" s="625"/>
      <c r="DX72" s="625"/>
      <c r="DY72" s="625"/>
      <c r="DZ72" s="625"/>
      <c r="EA72" s="625"/>
      <c r="EB72" s="625"/>
      <c r="EC72" s="625"/>
      <c r="ED72" s="625"/>
      <c r="EE72" s="625"/>
      <c r="EF72" s="625"/>
      <c r="EG72" s="625"/>
      <c r="EH72" s="625"/>
      <c r="EI72" s="625"/>
      <c r="EJ72" s="625"/>
      <c r="EK72" s="625"/>
      <c r="EL72" s="625"/>
      <c r="EM72" s="625"/>
      <c r="EN72" s="625"/>
      <c r="EO72" s="625"/>
      <c r="EP72" s="625"/>
      <c r="EQ72" s="625"/>
      <c r="ER72" s="625"/>
      <c r="ES72" s="625"/>
      <c r="ET72" s="625"/>
      <c r="EU72" s="625"/>
      <c r="EV72" s="625"/>
      <c r="EW72" s="625"/>
      <c r="EX72" s="625"/>
      <c r="EY72" s="625"/>
      <c r="EZ72" s="625"/>
      <c r="FA72" s="625"/>
      <c r="FB72" s="625"/>
      <c r="FC72" s="625"/>
      <c r="FD72" s="625"/>
      <c r="FE72" s="625"/>
      <c r="FF72" s="625"/>
      <c r="FG72" s="625"/>
      <c r="FH72" s="625"/>
      <c r="FI72" s="625"/>
      <c r="FJ72" s="625"/>
      <c r="FK72" s="625"/>
      <c r="FL72" s="625"/>
      <c r="FM72" s="625"/>
      <c r="FN72" s="625"/>
      <c r="FO72" s="625"/>
      <c r="FP72" s="625"/>
      <c r="FQ72" s="625"/>
      <c r="FR72" s="625"/>
      <c r="FS72" s="625"/>
      <c r="FT72" s="625"/>
      <c r="FU72" s="625"/>
      <c r="FV72" s="625"/>
      <c r="FW72" s="625"/>
      <c r="FX72" s="625"/>
      <c r="FY72" s="625"/>
      <c r="FZ72" s="625"/>
      <c r="GA72" s="625"/>
      <c r="GB72" s="625"/>
      <c r="GC72" s="625"/>
      <c r="GD72" s="625"/>
      <c r="GE72" s="625"/>
      <c r="GF72" s="625"/>
      <c r="GG72" s="625"/>
      <c r="GH72" s="625"/>
      <c r="GI72" s="625"/>
      <c r="GJ72" s="625"/>
      <c r="GK72" s="625"/>
      <c r="GL72" s="625"/>
      <c r="GM72" s="625"/>
      <c r="GN72" s="625"/>
      <c r="GO72" s="625"/>
      <c r="GP72" s="625"/>
      <c r="GQ72" s="625"/>
      <c r="GR72" s="625"/>
      <c r="GS72" s="625"/>
      <c r="GT72" s="625"/>
      <c r="GU72" s="625"/>
      <c r="GV72" s="625"/>
      <c r="GW72" s="625"/>
      <c r="GX72" s="625"/>
      <c r="GY72" s="625"/>
      <c r="GZ72" s="625"/>
      <c r="HA72" s="625"/>
      <c r="HB72" s="625"/>
      <c r="HC72" s="625"/>
      <c r="HD72" s="625"/>
      <c r="HE72" s="625"/>
      <c r="HF72" s="625"/>
      <c r="HG72" s="625"/>
      <c r="HH72" s="625"/>
      <c r="HI72" s="625"/>
      <c r="HJ72" s="625"/>
      <c r="HK72" s="625"/>
      <c r="HL72" s="625"/>
      <c r="HM72" s="625"/>
      <c r="HN72" s="625"/>
      <c r="HO72" s="625"/>
      <c r="HP72" s="625"/>
      <c r="HQ72" s="625"/>
      <c r="HR72" s="625"/>
      <c r="HS72" s="625"/>
    </row>
    <row r="73" spans="1:227" ht="30.75">
      <c r="A73" s="594" t="s">
        <v>282</v>
      </c>
      <c r="B73" s="984" t="s">
        <v>262</v>
      </c>
      <c r="C73" s="985">
        <v>1</v>
      </c>
      <c r="D73" s="986"/>
      <c r="E73" s="986"/>
      <c r="F73" s="987"/>
      <c r="G73" s="1030">
        <v>6</v>
      </c>
      <c r="H73" s="768">
        <v>180</v>
      </c>
      <c r="I73" s="591">
        <v>60</v>
      </c>
      <c r="J73" s="591">
        <v>30</v>
      </c>
      <c r="K73" s="591"/>
      <c r="L73" s="591">
        <v>30</v>
      </c>
      <c r="M73" s="772">
        <v>120</v>
      </c>
      <c r="N73" s="1045">
        <v>4</v>
      </c>
      <c r="O73" s="725"/>
      <c r="P73" s="726"/>
      <c r="Q73" s="776"/>
      <c r="R73" s="584"/>
      <c r="S73" s="695">
        <v>0.3333333333333333</v>
      </c>
      <c r="T73" s="696"/>
      <c r="U73" s="696"/>
      <c r="V73" s="696"/>
      <c r="W73" s="696"/>
      <c r="X73" s="696"/>
      <c r="Y73" s="696"/>
      <c r="Z73" s="696"/>
      <c r="AA73" s="696"/>
      <c r="AB73" s="696"/>
      <c r="AC73" s="696"/>
      <c r="AD73" s="696"/>
      <c r="AE73" s="696"/>
      <c r="AF73" s="696"/>
      <c r="AG73" s="696"/>
      <c r="AH73" s="696"/>
      <c r="AI73" s="696"/>
      <c r="AJ73" s="696"/>
      <c r="AK73" s="696"/>
      <c r="AL73" s="696"/>
      <c r="AM73" s="696"/>
      <c r="AN73" s="696"/>
      <c r="AO73" s="696"/>
      <c r="AP73" s="696"/>
      <c r="AQ73" s="696"/>
      <c r="AR73" s="696"/>
      <c r="AS73" s="696"/>
      <c r="AT73" s="696"/>
      <c r="AU73" s="696"/>
      <c r="AV73" s="693" t="s">
        <v>390</v>
      </c>
      <c r="AW73" s="693" t="s">
        <v>388</v>
      </c>
      <c r="AX73" s="583" t="s">
        <v>385</v>
      </c>
      <c r="AY73" s="696"/>
      <c r="AZ73" s="696"/>
      <c r="BA73" s="696"/>
      <c r="BB73" s="696"/>
      <c r="BC73" s="696"/>
      <c r="BD73" s="696"/>
      <c r="BE73" s="696"/>
      <c r="BF73" s="696"/>
      <c r="BG73" s="696"/>
      <c r="BH73" s="696"/>
      <c r="BI73" s="696"/>
      <c r="BJ73" s="696"/>
      <c r="BK73" s="696"/>
      <c r="BL73" s="696"/>
      <c r="BM73" s="696"/>
      <c r="BN73" s="696"/>
      <c r="BO73" s="696"/>
      <c r="BP73" s="696"/>
      <c r="BQ73" s="696"/>
      <c r="BR73" s="696"/>
      <c r="BS73" s="696"/>
      <c r="BT73" s="696"/>
      <c r="BU73" s="696"/>
      <c r="BV73" s="696"/>
      <c r="BW73" s="696"/>
      <c r="BX73" s="696"/>
      <c r="BY73" s="696"/>
      <c r="BZ73" s="696"/>
      <c r="CA73" s="696"/>
      <c r="CB73" s="696"/>
      <c r="CC73" s="696"/>
      <c r="CD73" s="696"/>
      <c r="CE73" s="696"/>
      <c r="CF73" s="696"/>
      <c r="CG73" s="696"/>
      <c r="CH73" s="696"/>
      <c r="CI73" s="696"/>
      <c r="CJ73" s="696"/>
      <c r="CK73" s="696"/>
      <c r="CL73" s="696"/>
      <c r="CM73" s="696"/>
      <c r="CN73" s="696"/>
      <c r="CO73" s="696"/>
      <c r="CP73" s="696"/>
      <c r="CQ73" s="696"/>
      <c r="CR73" s="696"/>
      <c r="CS73" s="696"/>
      <c r="CT73" s="696"/>
      <c r="CU73" s="696"/>
      <c r="CV73" s="696"/>
      <c r="CW73" s="696"/>
      <c r="CX73" s="696"/>
      <c r="CY73" s="696"/>
      <c r="CZ73" s="696"/>
      <c r="DA73" s="696"/>
      <c r="DB73" s="696"/>
      <c r="DC73" s="696"/>
      <c r="DD73" s="696"/>
      <c r="DE73" s="696"/>
      <c r="DF73" s="696"/>
      <c r="DG73" s="696"/>
      <c r="DH73" s="696"/>
      <c r="DI73" s="696"/>
      <c r="DJ73" s="696"/>
      <c r="DK73" s="696"/>
      <c r="DL73" s="696"/>
      <c r="DM73" s="696"/>
      <c r="DN73" s="696"/>
      <c r="DO73" s="696"/>
      <c r="DP73" s="696"/>
      <c r="DQ73" s="696"/>
      <c r="DR73" s="696"/>
      <c r="DS73" s="696"/>
      <c r="DT73" s="696"/>
      <c r="DU73" s="696"/>
      <c r="DV73" s="696"/>
      <c r="DW73" s="696"/>
      <c r="DX73" s="696"/>
      <c r="DY73" s="696"/>
      <c r="DZ73" s="696"/>
      <c r="EA73" s="696"/>
      <c r="EB73" s="696"/>
      <c r="EC73" s="696"/>
      <c r="ED73" s="696"/>
      <c r="EE73" s="696"/>
      <c r="EF73" s="696"/>
      <c r="EG73" s="696"/>
      <c r="EH73" s="696"/>
      <c r="EI73" s="696"/>
      <c r="EJ73" s="696"/>
      <c r="EK73" s="696"/>
      <c r="EL73" s="696"/>
      <c r="EM73" s="696"/>
      <c r="EN73" s="696"/>
      <c r="EO73" s="696"/>
      <c r="EP73" s="696"/>
      <c r="EQ73" s="696"/>
      <c r="ER73" s="696"/>
      <c r="ES73" s="696"/>
      <c r="ET73" s="696"/>
      <c r="EU73" s="696"/>
      <c r="EV73" s="696"/>
      <c r="EW73" s="696"/>
      <c r="EX73" s="696"/>
      <c r="EY73" s="696"/>
      <c r="EZ73" s="696"/>
      <c r="FA73" s="696"/>
      <c r="FB73" s="696"/>
      <c r="FC73" s="696"/>
      <c r="FD73" s="696"/>
      <c r="FE73" s="696"/>
      <c r="FF73" s="696"/>
      <c r="FG73" s="696"/>
      <c r="FH73" s="696"/>
      <c r="FI73" s="696"/>
      <c r="FJ73" s="696"/>
      <c r="FK73" s="696"/>
      <c r="FL73" s="696"/>
      <c r="FM73" s="696"/>
      <c r="FN73" s="696"/>
      <c r="FO73" s="696"/>
      <c r="FP73" s="696"/>
      <c r="FQ73" s="696"/>
      <c r="FR73" s="696"/>
      <c r="FS73" s="696"/>
      <c r="FT73" s="696"/>
      <c r="FU73" s="696"/>
      <c r="FV73" s="696"/>
      <c r="FW73" s="696"/>
      <c r="FX73" s="696"/>
      <c r="FY73" s="696"/>
      <c r="FZ73" s="696"/>
      <c r="GA73" s="696"/>
      <c r="GB73" s="696"/>
      <c r="GC73" s="696"/>
      <c r="GD73" s="696"/>
      <c r="GE73" s="696"/>
      <c r="GF73" s="696"/>
      <c r="GG73" s="696"/>
      <c r="GH73" s="696"/>
      <c r="GI73" s="696"/>
      <c r="GJ73" s="696"/>
      <c r="GK73" s="696"/>
      <c r="GL73" s="696"/>
      <c r="GM73" s="696"/>
      <c r="GN73" s="696"/>
      <c r="GO73" s="696"/>
      <c r="GP73" s="696"/>
      <c r="GQ73" s="696"/>
      <c r="GR73" s="696"/>
      <c r="GS73" s="696"/>
      <c r="GT73" s="696"/>
      <c r="GU73" s="696"/>
      <c r="GV73" s="696"/>
      <c r="GW73" s="696"/>
      <c r="GX73" s="696"/>
      <c r="GY73" s="696"/>
      <c r="GZ73" s="696"/>
      <c r="HA73" s="696"/>
      <c r="HB73" s="696"/>
      <c r="HC73" s="696"/>
      <c r="HD73" s="696"/>
      <c r="HE73" s="696"/>
      <c r="HF73" s="696"/>
      <c r="HG73" s="696"/>
      <c r="HH73" s="696"/>
      <c r="HI73" s="696"/>
      <c r="HJ73" s="696"/>
      <c r="HK73" s="696"/>
      <c r="HL73" s="696"/>
      <c r="HM73" s="696"/>
      <c r="HN73" s="696"/>
      <c r="HO73" s="696"/>
      <c r="HP73" s="696"/>
      <c r="HQ73" s="696"/>
      <c r="HR73" s="696"/>
      <c r="HS73" s="696"/>
    </row>
    <row r="74" spans="1:227" ht="30.75">
      <c r="A74" s="756" t="s">
        <v>288</v>
      </c>
      <c r="B74" s="1004" t="s">
        <v>294</v>
      </c>
      <c r="C74" s="1005"/>
      <c r="D74" s="1006">
        <v>1</v>
      </c>
      <c r="E74" s="1006"/>
      <c r="F74" s="1007"/>
      <c r="G74" s="1031">
        <v>4.5</v>
      </c>
      <c r="H74" s="973">
        <v>135</v>
      </c>
      <c r="I74" s="932">
        <v>45</v>
      </c>
      <c r="J74" s="932">
        <v>30</v>
      </c>
      <c r="K74" s="932">
        <v>15</v>
      </c>
      <c r="L74" s="932"/>
      <c r="M74" s="974">
        <v>90</v>
      </c>
      <c r="N74" s="1048">
        <v>3</v>
      </c>
      <c r="O74" s="935"/>
      <c r="P74" s="975"/>
      <c r="Q74" s="960"/>
      <c r="R74" s="977"/>
      <c r="S74" s="695">
        <v>0.3333333333333333</v>
      </c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583" t="s">
        <v>390</v>
      </c>
      <c r="AW74" s="583" t="s">
        <v>388</v>
      </c>
      <c r="AX74" s="583" t="s">
        <v>38</v>
      </c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</row>
    <row r="75" spans="2:49" ht="15">
      <c r="B75" s="2" t="s">
        <v>391</v>
      </c>
      <c r="N75" s="3" t="s">
        <v>182</v>
      </c>
      <c r="AW75" s="2" t="s">
        <v>392</v>
      </c>
    </row>
    <row r="77" ht="15">
      <c r="B77" s="2" t="s">
        <v>393</v>
      </c>
    </row>
    <row r="78" spans="1:227" ht="15">
      <c r="A78" s="857" t="s">
        <v>224</v>
      </c>
      <c r="B78" s="858" t="s">
        <v>218</v>
      </c>
      <c r="C78" s="859"/>
      <c r="D78" s="717"/>
      <c r="E78" s="860"/>
      <c r="F78" s="861"/>
      <c r="G78" s="862">
        <v>3</v>
      </c>
      <c r="H78" s="863">
        <v>90</v>
      </c>
      <c r="I78" s="864">
        <v>36</v>
      </c>
      <c r="J78" s="865">
        <v>9</v>
      </c>
      <c r="K78" s="865"/>
      <c r="L78" s="865">
        <v>9</v>
      </c>
      <c r="M78" s="866">
        <v>54</v>
      </c>
      <c r="N78" s="1049">
        <v>2</v>
      </c>
      <c r="O78" s="1049"/>
      <c r="Q78" s="869"/>
      <c r="R78" s="584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583" t="s">
        <v>383</v>
      </c>
      <c r="AW78" s="583" t="s">
        <v>394</v>
      </c>
      <c r="AX78" s="583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</row>
    <row r="79" spans="1:227" ht="30.75">
      <c r="A79" s="594" t="s">
        <v>227</v>
      </c>
      <c r="B79" s="800" t="s">
        <v>33</v>
      </c>
      <c r="C79" s="801"/>
      <c r="D79" s="802"/>
      <c r="E79" s="802"/>
      <c r="F79" s="803"/>
      <c r="G79" s="804">
        <v>2</v>
      </c>
      <c r="H79" s="805">
        <v>60</v>
      </c>
      <c r="I79" s="806">
        <v>36</v>
      </c>
      <c r="J79" s="807"/>
      <c r="K79" s="807"/>
      <c r="L79" s="807">
        <v>18</v>
      </c>
      <c r="M79" s="808">
        <v>24</v>
      </c>
      <c r="N79" s="1051">
        <v>2</v>
      </c>
      <c r="O79" s="1050"/>
      <c r="Q79" s="592"/>
      <c r="R79" s="584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583" t="s">
        <v>383</v>
      </c>
      <c r="AW79" s="583" t="s">
        <v>386</v>
      </c>
      <c r="AX79" s="583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</row>
    <row r="80" spans="1:227" ht="30.75">
      <c r="A80" s="683" t="s">
        <v>244</v>
      </c>
      <c r="B80" s="829" t="s">
        <v>220</v>
      </c>
      <c r="C80" s="830"/>
      <c r="D80" s="831"/>
      <c r="E80" s="832"/>
      <c r="F80" s="833"/>
      <c r="G80" s="1015">
        <v>3</v>
      </c>
      <c r="H80" s="1016">
        <v>90</v>
      </c>
      <c r="I80" s="1017">
        <v>36</v>
      </c>
      <c r="J80" s="1018">
        <v>9</v>
      </c>
      <c r="K80" s="1019"/>
      <c r="L80" s="1018">
        <v>9</v>
      </c>
      <c r="M80" s="1020">
        <v>54</v>
      </c>
      <c r="N80" s="1053">
        <v>2</v>
      </c>
      <c r="O80" s="1052"/>
      <c r="Q80" s="836"/>
      <c r="R80" s="589"/>
      <c r="S80" s="628">
        <v>0.4</v>
      </c>
      <c r="T80" s="625"/>
      <c r="U80" s="625"/>
      <c r="V80" s="625"/>
      <c r="W80" s="625"/>
      <c r="X80" s="625"/>
      <c r="Y80" s="625"/>
      <c r="Z80" s="625"/>
      <c r="AA80" s="625"/>
      <c r="AB80" s="625"/>
      <c r="AC80" s="625"/>
      <c r="AD80" s="625"/>
      <c r="AE80" s="625"/>
      <c r="AF80" s="625"/>
      <c r="AG80" s="625"/>
      <c r="AH80" s="625"/>
      <c r="AI80" s="625"/>
      <c r="AJ80" s="625"/>
      <c r="AK80" s="625"/>
      <c r="AL80" s="625"/>
      <c r="AM80" s="625"/>
      <c r="AN80" s="625"/>
      <c r="AO80" s="625"/>
      <c r="AP80" s="625"/>
      <c r="AQ80" s="625"/>
      <c r="AR80" s="625"/>
      <c r="AS80" s="625"/>
      <c r="AT80" s="625"/>
      <c r="AU80" s="625"/>
      <c r="AV80" s="1142" t="s">
        <v>387</v>
      </c>
      <c r="AW80" s="1142" t="s">
        <v>388</v>
      </c>
      <c r="AX80" s="583"/>
      <c r="AY80" s="625"/>
      <c r="AZ80" s="625"/>
      <c r="BA80" s="625"/>
      <c r="BB80" s="625"/>
      <c r="BC80" s="625"/>
      <c r="BD80" s="625"/>
      <c r="BE80" s="625"/>
      <c r="BF80" s="625"/>
      <c r="BG80" s="625"/>
      <c r="BH80" s="625"/>
      <c r="BI80" s="625"/>
      <c r="BJ80" s="625"/>
      <c r="BK80" s="625"/>
      <c r="BL80" s="625"/>
      <c r="BM80" s="625"/>
      <c r="BN80" s="625"/>
      <c r="BO80" s="625"/>
      <c r="BP80" s="625"/>
      <c r="BQ80" s="625"/>
      <c r="BR80" s="625"/>
      <c r="BS80" s="625"/>
      <c r="BT80" s="625"/>
      <c r="BU80" s="625"/>
      <c r="BV80" s="625"/>
      <c r="BW80" s="625"/>
      <c r="BX80" s="625"/>
      <c r="BY80" s="625"/>
      <c r="BZ80" s="625"/>
      <c r="CA80" s="625"/>
      <c r="CB80" s="625"/>
      <c r="CC80" s="625"/>
      <c r="CD80" s="625"/>
      <c r="CE80" s="625"/>
      <c r="CF80" s="625"/>
      <c r="CG80" s="625"/>
      <c r="CH80" s="625"/>
      <c r="CI80" s="625"/>
      <c r="CJ80" s="625"/>
      <c r="CK80" s="625"/>
      <c r="CL80" s="625"/>
      <c r="CM80" s="625"/>
      <c r="CN80" s="625"/>
      <c r="CO80" s="625"/>
      <c r="CP80" s="625"/>
      <c r="CQ80" s="625"/>
      <c r="CR80" s="625"/>
      <c r="CS80" s="625"/>
      <c r="CT80" s="625"/>
      <c r="CU80" s="625"/>
      <c r="CV80" s="625"/>
      <c r="CW80" s="625"/>
      <c r="CX80" s="625"/>
      <c r="CY80" s="625"/>
      <c r="CZ80" s="625"/>
      <c r="DA80" s="625"/>
      <c r="DB80" s="625"/>
      <c r="DC80" s="625"/>
      <c r="DD80" s="625"/>
      <c r="DE80" s="625"/>
      <c r="DF80" s="625"/>
      <c r="DG80" s="625"/>
      <c r="DH80" s="625"/>
      <c r="DI80" s="625"/>
      <c r="DJ80" s="625"/>
      <c r="DK80" s="625"/>
      <c r="DL80" s="625"/>
      <c r="DM80" s="625"/>
      <c r="DN80" s="625"/>
      <c r="DO80" s="625"/>
      <c r="DP80" s="625"/>
      <c r="DQ80" s="625"/>
      <c r="DR80" s="625"/>
      <c r="DS80" s="625"/>
      <c r="DT80" s="625"/>
      <c r="DU80" s="625"/>
      <c r="DV80" s="625"/>
      <c r="DW80" s="625"/>
      <c r="DX80" s="625"/>
      <c r="DY80" s="625"/>
      <c r="DZ80" s="625"/>
      <c r="EA80" s="625"/>
      <c r="EB80" s="625"/>
      <c r="EC80" s="625"/>
      <c r="ED80" s="625"/>
      <c r="EE80" s="625"/>
      <c r="EF80" s="625"/>
      <c r="EG80" s="625"/>
      <c r="EH80" s="625"/>
      <c r="EI80" s="625"/>
      <c r="EJ80" s="625"/>
      <c r="EK80" s="625"/>
      <c r="EL80" s="625"/>
      <c r="EM80" s="625"/>
      <c r="EN80" s="625"/>
      <c r="EO80" s="625"/>
      <c r="EP80" s="625"/>
      <c r="EQ80" s="625"/>
      <c r="ER80" s="625"/>
      <c r="ES80" s="625"/>
      <c r="ET80" s="625"/>
      <c r="EU80" s="625"/>
      <c r="EV80" s="625"/>
      <c r="EW80" s="625"/>
      <c r="EX80" s="625"/>
      <c r="EY80" s="625"/>
      <c r="EZ80" s="625"/>
      <c r="FA80" s="625"/>
      <c r="FB80" s="625"/>
      <c r="FC80" s="625"/>
      <c r="FD80" s="625"/>
      <c r="FE80" s="625"/>
      <c r="FF80" s="625"/>
      <c r="FG80" s="625"/>
      <c r="FH80" s="625"/>
      <c r="FI80" s="625"/>
      <c r="FJ80" s="625"/>
      <c r="FK80" s="625"/>
      <c r="FL80" s="625"/>
      <c r="FM80" s="625"/>
      <c r="FN80" s="625"/>
      <c r="FO80" s="625"/>
      <c r="FP80" s="625"/>
      <c r="FQ80" s="625"/>
      <c r="FR80" s="625"/>
      <c r="FS80" s="625"/>
      <c r="FT80" s="625"/>
      <c r="FU80" s="625"/>
      <c r="FV80" s="625"/>
      <c r="FW80" s="625"/>
      <c r="FX80" s="625"/>
      <c r="FY80" s="625"/>
      <c r="FZ80" s="625"/>
      <c r="GA80" s="625"/>
      <c r="GB80" s="625"/>
      <c r="GC80" s="625"/>
      <c r="GD80" s="625"/>
      <c r="GE80" s="625"/>
      <c r="GF80" s="625"/>
      <c r="GG80" s="625"/>
      <c r="GH80" s="625"/>
      <c r="GI80" s="625"/>
      <c r="GJ80" s="625"/>
      <c r="GK80" s="625"/>
      <c r="GL80" s="625"/>
      <c r="GM80" s="625"/>
      <c r="GN80" s="625"/>
      <c r="GO80" s="625"/>
      <c r="GP80" s="625"/>
      <c r="GQ80" s="625"/>
      <c r="GR80" s="625"/>
      <c r="GS80" s="625"/>
      <c r="GT80" s="625"/>
      <c r="GU80" s="625"/>
      <c r="GV80" s="625"/>
      <c r="GW80" s="625"/>
      <c r="GX80" s="625"/>
      <c r="GY80" s="625"/>
      <c r="GZ80" s="625"/>
      <c r="HA80" s="625"/>
      <c r="HB80" s="625"/>
      <c r="HC80" s="625"/>
      <c r="HD80" s="625"/>
      <c r="HE80" s="625"/>
      <c r="HF80" s="625"/>
      <c r="HG80" s="625"/>
      <c r="HH80" s="625"/>
      <c r="HI80" s="625"/>
      <c r="HJ80" s="625"/>
      <c r="HK80" s="625"/>
      <c r="HL80" s="625"/>
      <c r="HM80" s="625"/>
      <c r="HN80" s="625"/>
      <c r="HO80" s="625"/>
      <c r="HP80" s="625"/>
      <c r="HQ80" s="625"/>
      <c r="HR80" s="625"/>
      <c r="HS80" s="625"/>
    </row>
    <row r="81" spans="1:227" ht="15">
      <c r="A81" s="683" t="s">
        <v>274</v>
      </c>
      <c r="B81" s="791" t="s">
        <v>264</v>
      </c>
      <c r="C81" s="792"/>
      <c r="D81" s="717"/>
      <c r="E81" s="793"/>
      <c r="F81" s="794"/>
      <c r="G81" s="1015">
        <v>5</v>
      </c>
      <c r="H81" s="1016">
        <v>150</v>
      </c>
      <c r="I81" s="1017">
        <v>54</v>
      </c>
      <c r="J81" s="1018">
        <v>18</v>
      </c>
      <c r="K81" s="1019">
        <v>9</v>
      </c>
      <c r="L81" s="1018"/>
      <c r="M81" s="1020">
        <v>96</v>
      </c>
      <c r="N81" s="1053">
        <v>3</v>
      </c>
      <c r="O81" s="1052"/>
      <c r="Q81" s="836"/>
      <c r="R81" s="584"/>
      <c r="S81" s="978">
        <v>0.36</v>
      </c>
      <c r="T81" s="625"/>
      <c r="U81" s="625" t="s">
        <v>305</v>
      </c>
      <c r="V81" s="625"/>
      <c r="W81" s="625"/>
      <c r="X81" s="625"/>
      <c r="Y81" s="625"/>
      <c r="Z81" s="625"/>
      <c r="AA81" s="625"/>
      <c r="AB81" s="625"/>
      <c r="AC81" s="625"/>
      <c r="AD81" s="625"/>
      <c r="AE81" s="625"/>
      <c r="AF81" s="625"/>
      <c r="AG81" s="625"/>
      <c r="AH81" s="625"/>
      <c r="AI81" s="625"/>
      <c r="AJ81" s="625"/>
      <c r="AK81" s="625"/>
      <c r="AL81" s="625"/>
      <c r="AM81" s="625"/>
      <c r="AN81" s="625"/>
      <c r="AO81" s="625"/>
      <c r="AP81" s="625"/>
      <c r="AQ81" s="625"/>
      <c r="AR81" s="625"/>
      <c r="AS81" s="625"/>
      <c r="AT81" s="625"/>
      <c r="AU81" s="625"/>
      <c r="AV81" s="1142" t="s">
        <v>387</v>
      </c>
      <c r="AW81" s="1142" t="s">
        <v>395</v>
      </c>
      <c r="AX81" s="583"/>
      <c r="AY81" s="625"/>
      <c r="AZ81" s="625"/>
      <c r="BA81" s="625"/>
      <c r="BB81" s="625"/>
      <c r="BC81" s="625"/>
      <c r="BD81" s="625"/>
      <c r="BE81" s="625"/>
      <c r="BF81" s="625"/>
      <c r="BG81" s="625"/>
      <c r="BH81" s="625"/>
      <c r="BI81" s="625"/>
      <c r="BJ81" s="625"/>
      <c r="BK81" s="625"/>
      <c r="BL81" s="625"/>
      <c r="BM81" s="625"/>
      <c r="BN81" s="625"/>
      <c r="BO81" s="625"/>
      <c r="BP81" s="625"/>
      <c r="BQ81" s="625"/>
      <c r="BR81" s="625"/>
      <c r="BS81" s="625"/>
      <c r="BT81" s="625"/>
      <c r="BU81" s="625"/>
      <c r="BV81" s="625"/>
      <c r="BW81" s="625"/>
      <c r="BX81" s="625"/>
      <c r="BY81" s="625"/>
      <c r="BZ81" s="625"/>
      <c r="CA81" s="625"/>
      <c r="CB81" s="625"/>
      <c r="CC81" s="625"/>
      <c r="CD81" s="625"/>
      <c r="CE81" s="625"/>
      <c r="CF81" s="625"/>
      <c r="CG81" s="625"/>
      <c r="CH81" s="625"/>
      <c r="CI81" s="625"/>
      <c r="CJ81" s="625"/>
      <c r="CK81" s="625"/>
      <c r="CL81" s="625"/>
      <c r="CM81" s="625"/>
      <c r="CN81" s="625"/>
      <c r="CO81" s="625"/>
      <c r="CP81" s="625"/>
      <c r="CQ81" s="625"/>
      <c r="CR81" s="625"/>
      <c r="CS81" s="625"/>
      <c r="CT81" s="625"/>
      <c r="CU81" s="625"/>
      <c r="CV81" s="625"/>
      <c r="CW81" s="625"/>
      <c r="CX81" s="625"/>
      <c r="CY81" s="625"/>
      <c r="CZ81" s="625"/>
      <c r="DA81" s="625"/>
      <c r="DB81" s="625"/>
      <c r="DC81" s="625"/>
      <c r="DD81" s="625"/>
      <c r="DE81" s="625"/>
      <c r="DF81" s="625"/>
      <c r="DG81" s="625"/>
      <c r="DH81" s="625"/>
      <c r="DI81" s="625"/>
      <c r="DJ81" s="625"/>
      <c r="DK81" s="625"/>
      <c r="DL81" s="625"/>
      <c r="DM81" s="625"/>
      <c r="DN81" s="625"/>
      <c r="DO81" s="625"/>
      <c r="DP81" s="625"/>
      <c r="DQ81" s="625"/>
      <c r="DR81" s="625"/>
      <c r="DS81" s="625"/>
      <c r="DT81" s="625"/>
      <c r="DU81" s="625"/>
      <c r="DV81" s="625"/>
      <c r="DW81" s="625"/>
      <c r="DX81" s="625"/>
      <c r="DY81" s="625"/>
      <c r="DZ81" s="625"/>
      <c r="EA81" s="625"/>
      <c r="EB81" s="625"/>
      <c r="EC81" s="625"/>
      <c r="ED81" s="625"/>
      <c r="EE81" s="625"/>
      <c r="EF81" s="625"/>
      <c r="EG81" s="625"/>
      <c r="EH81" s="625"/>
      <c r="EI81" s="625"/>
      <c r="EJ81" s="625"/>
      <c r="EK81" s="625"/>
      <c r="EL81" s="625"/>
      <c r="EM81" s="625"/>
      <c r="EN81" s="625"/>
      <c r="EO81" s="625"/>
      <c r="EP81" s="625"/>
      <c r="EQ81" s="625"/>
      <c r="ER81" s="625"/>
      <c r="ES81" s="625"/>
      <c r="ET81" s="625"/>
      <c r="EU81" s="625"/>
      <c r="EV81" s="625"/>
      <c r="EW81" s="625"/>
      <c r="EX81" s="625"/>
      <c r="EY81" s="625"/>
      <c r="EZ81" s="625"/>
      <c r="FA81" s="625"/>
      <c r="FB81" s="625"/>
      <c r="FC81" s="625"/>
      <c r="FD81" s="625"/>
      <c r="FE81" s="625"/>
      <c r="FF81" s="625"/>
      <c r="FG81" s="625"/>
      <c r="FH81" s="625"/>
      <c r="FI81" s="625"/>
      <c r="FJ81" s="625"/>
      <c r="FK81" s="625"/>
      <c r="FL81" s="625"/>
      <c r="FM81" s="625"/>
      <c r="FN81" s="625"/>
      <c r="FO81" s="625"/>
      <c r="FP81" s="625"/>
      <c r="FQ81" s="625"/>
      <c r="FR81" s="625"/>
      <c r="FS81" s="625"/>
      <c r="FT81" s="625"/>
      <c r="FU81" s="625"/>
      <c r="FV81" s="625"/>
      <c r="FW81" s="625"/>
      <c r="FX81" s="625"/>
      <c r="FY81" s="625"/>
      <c r="FZ81" s="625"/>
      <c r="GA81" s="625"/>
      <c r="GB81" s="625"/>
      <c r="GC81" s="625"/>
      <c r="GD81" s="625"/>
      <c r="GE81" s="625"/>
      <c r="GF81" s="625"/>
      <c r="GG81" s="625"/>
      <c r="GH81" s="625"/>
      <c r="GI81" s="625"/>
      <c r="GJ81" s="625"/>
      <c r="GK81" s="625"/>
      <c r="GL81" s="625"/>
      <c r="GM81" s="625"/>
      <c r="GN81" s="625"/>
      <c r="GO81" s="625"/>
      <c r="GP81" s="625"/>
      <c r="GQ81" s="625"/>
      <c r="GR81" s="625"/>
      <c r="GS81" s="625"/>
      <c r="GT81" s="625"/>
      <c r="GU81" s="625"/>
      <c r="GV81" s="625"/>
      <c r="GW81" s="625"/>
      <c r="GX81" s="625"/>
      <c r="GY81" s="625"/>
      <c r="GZ81" s="625"/>
      <c r="HA81" s="625"/>
      <c r="HB81" s="625"/>
      <c r="HC81" s="625"/>
      <c r="HD81" s="625"/>
      <c r="HE81" s="625"/>
      <c r="HF81" s="625"/>
      <c r="HG81" s="625"/>
      <c r="HH81" s="625"/>
      <c r="HI81" s="625"/>
      <c r="HJ81" s="625"/>
      <c r="HK81" s="625"/>
      <c r="HL81" s="625"/>
      <c r="HM81" s="625"/>
      <c r="HN81" s="625"/>
      <c r="HO81" s="625"/>
      <c r="HP81" s="625"/>
      <c r="HQ81" s="625"/>
      <c r="HR81" s="625"/>
      <c r="HS81" s="625"/>
    </row>
    <row r="82" spans="1:227" ht="15">
      <c r="A82" s="1075" t="s">
        <v>224</v>
      </c>
      <c r="B82" s="1076" t="s">
        <v>261</v>
      </c>
      <c r="C82" s="591"/>
      <c r="D82" s="631"/>
      <c r="E82" s="595"/>
      <c r="F82" s="595"/>
      <c r="G82" s="1077">
        <v>4</v>
      </c>
      <c r="H82" s="595">
        <v>120</v>
      </c>
      <c r="I82" s="762">
        <v>36</v>
      </c>
      <c r="J82" s="763">
        <v>18</v>
      </c>
      <c r="K82" s="595"/>
      <c r="L82" s="595"/>
      <c r="M82" s="595">
        <v>84</v>
      </c>
      <c r="N82" s="1079">
        <v>2</v>
      </c>
      <c r="O82" s="1078"/>
      <c r="Q82" s="1074"/>
      <c r="R82" s="635"/>
      <c r="S82" s="628">
        <v>0.34285714285714286</v>
      </c>
      <c r="T82" s="625"/>
      <c r="U82" s="625"/>
      <c r="V82" s="625"/>
      <c r="W82" s="625"/>
      <c r="X82" s="625"/>
      <c r="Y82" s="625"/>
      <c r="Z82" s="625"/>
      <c r="AA82" s="625"/>
      <c r="AB82" s="625"/>
      <c r="AC82" s="625"/>
      <c r="AD82" s="625"/>
      <c r="AE82" s="625"/>
      <c r="AF82" s="625"/>
      <c r="AG82" s="625"/>
      <c r="AH82" s="625"/>
      <c r="AI82" s="625"/>
      <c r="AJ82" s="625"/>
      <c r="AK82" s="625"/>
      <c r="AL82" s="625"/>
      <c r="AM82" s="625"/>
      <c r="AN82" s="625"/>
      <c r="AO82" s="625"/>
      <c r="AP82" s="625"/>
      <c r="AQ82" s="625"/>
      <c r="AR82" s="625"/>
      <c r="AS82" s="625"/>
      <c r="AT82" s="625"/>
      <c r="AU82" s="625"/>
      <c r="AV82" s="1142" t="s">
        <v>396</v>
      </c>
      <c r="AW82" s="1142" t="s">
        <v>388</v>
      </c>
      <c r="AX82" s="583"/>
      <c r="AY82" s="625"/>
      <c r="AZ82" s="625"/>
      <c r="BA82" s="625"/>
      <c r="BB82" s="625"/>
      <c r="BC82" s="625"/>
      <c r="BD82" s="625"/>
      <c r="BE82" s="625"/>
      <c r="BF82" s="625"/>
      <c r="BG82" s="625"/>
      <c r="BH82" s="625"/>
      <c r="BI82" s="625"/>
      <c r="BJ82" s="625"/>
      <c r="BK82" s="625"/>
      <c r="BL82" s="625"/>
      <c r="BM82" s="625"/>
      <c r="BN82" s="625"/>
      <c r="BO82" s="625"/>
      <c r="BP82" s="625"/>
      <c r="BQ82" s="625"/>
      <c r="BR82" s="625"/>
      <c r="BS82" s="625"/>
      <c r="BT82" s="625"/>
      <c r="BU82" s="625"/>
      <c r="BV82" s="625"/>
      <c r="BW82" s="625"/>
      <c r="BX82" s="625"/>
      <c r="BY82" s="625"/>
      <c r="BZ82" s="625"/>
      <c r="CA82" s="625"/>
      <c r="CB82" s="625"/>
      <c r="CC82" s="625"/>
      <c r="CD82" s="625"/>
      <c r="CE82" s="625"/>
      <c r="CF82" s="625"/>
      <c r="CG82" s="625"/>
      <c r="CH82" s="625"/>
      <c r="CI82" s="625"/>
      <c r="CJ82" s="625"/>
      <c r="CK82" s="625"/>
      <c r="CL82" s="625"/>
      <c r="CM82" s="625"/>
      <c r="CN82" s="625"/>
      <c r="CO82" s="625"/>
      <c r="CP82" s="625"/>
      <c r="CQ82" s="625"/>
      <c r="CR82" s="625"/>
      <c r="CS82" s="625"/>
      <c r="CT82" s="625"/>
      <c r="CU82" s="625"/>
      <c r="CV82" s="625"/>
      <c r="CW82" s="625"/>
      <c r="CX82" s="625"/>
      <c r="CY82" s="625"/>
      <c r="CZ82" s="625"/>
      <c r="DA82" s="625"/>
      <c r="DB82" s="625"/>
      <c r="DC82" s="625"/>
      <c r="DD82" s="625"/>
      <c r="DE82" s="625"/>
      <c r="DF82" s="625"/>
      <c r="DG82" s="625"/>
      <c r="DH82" s="625"/>
      <c r="DI82" s="625"/>
      <c r="DJ82" s="625"/>
      <c r="DK82" s="625"/>
      <c r="DL82" s="625"/>
      <c r="DM82" s="625"/>
      <c r="DN82" s="625"/>
      <c r="DO82" s="625"/>
      <c r="DP82" s="625"/>
      <c r="DQ82" s="625"/>
      <c r="DR82" s="625"/>
      <c r="DS82" s="625"/>
      <c r="DT82" s="625"/>
      <c r="DU82" s="625"/>
      <c r="DV82" s="625"/>
      <c r="DW82" s="625"/>
      <c r="DX82" s="625"/>
      <c r="DY82" s="625"/>
      <c r="DZ82" s="625"/>
      <c r="EA82" s="625"/>
      <c r="EB82" s="625"/>
      <c r="EC82" s="625"/>
      <c r="ED82" s="625"/>
      <c r="EE82" s="625"/>
      <c r="EF82" s="625"/>
      <c r="EG82" s="625"/>
      <c r="EH82" s="625"/>
      <c r="EI82" s="625"/>
      <c r="EJ82" s="625"/>
      <c r="EK82" s="625"/>
      <c r="EL82" s="625"/>
      <c r="EM82" s="625"/>
      <c r="EN82" s="625"/>
      <c r="EO82" s="625"/>
      <c r="EP82" s="625"/>
      <c r="EQ82" s="625"/>
      <c r="ER82" s="625"/>
      <c r="ES82" s="625"/>
      <c r="ET82" s="625"/>
      <c r="EU82" s="625"/>
      <c r="EV82" s="625"/>
      <c r="EW82" s="625"/>
      <c r="EX82" s="625"/>
      <c r="EY82" s="625"/>
      <c r="EZ82" s="625"/>
      <c r="FA82" s="625"/>
      <c r="FB82" s="625"/>
      <c r="FC82" s="625"/>
      <c r="FD82" s="625"/>
      <c r="FE82" s="625"/>
      <c r="FF82" s="625"/>
      <c r="FG82" s="625"/>
      <c r="FH82" s="625"/>
      <c r="FI82" s="625"/>
      <c r="FJ82" s="625"/>
      <c r="FK82" s="625"/>
      <c r="FL82" s="625"/>
      <c r="FM82" s="625"/>
      <c r="FN82" s="625"/>
      <c r="FO82" s="625"/>
      <c r="FP82" s="625"/>
      <c r="FQ82" s="625"/>
      <c r="FR82" s="625"/>
      <c r="FS82" s="625"/>
      <c r="FT82" s="625"/>
      <c r="FU82" s="625"/>
      <c r="FV82" s="625"/>
      <c r="FW82" s="625"/>
      <c r="FX82" s="625"/>
      <c r="FY82" s="625"/>
      <c r="FZ82" s="625"/>
      <c r="GA82" s="625"/>
      <c r="GB82" s="625"/>
      <c r="GC82" s="625"/>
      <c r="GD82" s="625"/>
      <c r="GE82" s="625"/>
      <c r="GF82" s="625"/>
      <c r="GG82" s="625"/>
      <c r="GH82" s="625"/>
      <c r="GI82" s="625"/>
      <c r="GJ82" s="625"/>
      <c r="GK82" s="625"/>
      <c r="GL82" s="625"/>
      <c r="GM82" s="625"/>
      <c r="GN82" s="625"/>
      <c r="GO82" s="625"/>
      <c r="GP82" s="625"/>
      <c r="GQ82" s="625"/>
      <c r="GR82" s="625"/>
      <c r="GS82" s="625"/>
      <c r="GT82" s="625"/>
      <c r="GU82" s="625"/>
      <c r="GV82" s="625"/>
      <c r="GW82" s="625"/>
      <c r="GX82" s="625"/>
      <c r="GY82" s="625"/>
      <c r="GZ82" s="625"/>
      <c r="HA82" s="625"/>
      <c r="HB82" s="625"/>
      <c r="HC82" s="625"/>
      <c r="HD82" s="625"/>
      <c r="HE82" s="625"/>
      <c r="HF82" s="625"/>
      <c r="HG82" s="625"/>
      <c r="HH82" s="625"/>
      <c r="HI82" s="625"/>
      <c r="HJ82" s="625"/>
      <c r="HK82" s="625"/>
      <c r="HL82" s="625"/>
      <c r="HM82" s="625"/>
      <c r="HN82" s="625"/>
      <c r="HO82" s="625"/>
      <c r="HP82" s="625"/>
      <c r="HQ82" s="625"/>
      <c r="HR82" s="625"/>
      <c r="HS82" s="625"/>
    </row>
    <row r="83" spans="1:227" ht="30.75">
      <c r="A83" s="1080" t="s">
        <v>283</v>
      </c>
      <c r="B83" s="1081" t="s">
        <v>263</v>
      </c>
      <c r="C83" s="1082"/>
      <c r="D83" s="1083"/>
      <c r="E83" s="1083"/>
      <c r="F83" s="1083"/>
      <c r="G83" s="1084">
        <v>1.5</v>
      </c>
      <c r="H83" s="1085">
        <v>45</v>
      </c>
      <c r="I83" s="591">
        <v>18</v>
      </c>
      <c r="J83" s="591"/>
      <c r="K83" s="591"/>
      <c r="L83" s="591">
        <v>9</v>
      </c>
      <c r="M83" s="591">
        <v>27</v>
      </c>
      <c r="N83" s="1070">
        <v>1</v>
      </c>
      <c r="O83" s="1060"/>
      <c r="Q83" s="776"/>
      <c r="R83" s="584"/>
      <c r="S83" s="695">
        <v>0.4</v>
      </c>
      <c r="T83" s="696"/>
      <c r="U83" s="696"/>
      <c r="V83" s="696"/>
      <c r="W83" s="696"/>
      <c r="X83" s="696"/>
      <c r="Y83" s="696"/>
      <c r="Z83" s="696"/>
      <c r="AA83" s="696"/>
      <c r="AB83" s="696"/>
      <c r="AC83" s="696"/>
      <c r="AD83" s="696"/>
      <c r="AE83" s="696"/>
      <c r="AF83" s="696"/>
      <c r="AG83" s="696"/>
      <c r="AH83" s="696"/>
      <c r="AI83" s="696"/>
      <c r="AJ83" s="696"/>
      <c r="AK83" s="696"/>
      <c r="AL83" s="696"/>
      <c r="AM83" s="696"/>
      <c r="AN83" s="696"/>
      <c r="AO83" s="696"/>
      <c r="AP83" s="696"/>
      <c r="AQ83" s="696"/>
      <c r="AR83" s="696"/>
      <c r="AS83" s="696"/>
      <c r="AT83" s="696"/>
      <c r="AU83" s="696"/>
      <c r="AV83" s="693" t="s">
        <v>390</v>
      </c>
      <c r="AW83" s="693" t="s">
        <v>388</v>
      </c>
      <c r="AX83" s="693"/>
      <c r="AY83" s="696"/>
      <c r="AZ83" s="696"/>
      <c r="BA83" s="696"/>
      <c r="BB83" s="696"/>
      <c r="BC83" s="696"/>
      <c r="BD83" s="696"/>
      <c r="BE83" s="696"/>
      <c r="BF83" s="696"/>
      <c r="BG83" s="696"/>
      <c r="BH83" s="696"/>
      <c r="BI83" s="696"/>
      <c r="BJ83" s="696"/>
      <c r="BK83" s="696"/>
      <c r="BL83" s="696"/>
      <c r="BM83" s="696"/>
      <c r="BN83" s="696"/>
      <c r="BO83" s="696"/>
      <c r="BP83" s="696"/>
      <c r="BQ83" s="696"/>
      <c r="BR83" s="696"/>
      <c r="BS83" s="696"/>
      <c r="BT83" s="696"/>
      <c r="BU83" s="696"/>
      <c r="BV83" s="696"/>
      <c r="BW83" s="696"/>
      <c r="BX83" s="696"/>
      <c r="BY83" s="696"/>
      <c r="BZ83" s="696"/>
      <c r="CA83" s="696"/>
      <c r="CB83" s="696"/>
      <c r="CC83" s="696"/>
      <c r="CD83" s="696"/>
      <c r="CE83" s="696"/>
      <c r="CF83" s="696"/>
      <c r="CG83" s="696"/>
      <c r="CH83" s="696"/>
      <c r="CI83" s="696"/>
      <c r="CJ83" s="696"/>
      <c r="CK83" s="696"/>
      <c r="CL83" s="696"/>
      <c r="CM83" s="696"/>
      <c r="CN83" s="696"/>
      <c r="CO83" s="696"/>
      <c r="CP83" s="696"/>
      <c r="CQ83" s="696"/>
      <c r="CR83" s="696"/>
      <c r="CS83" s="696"/>
      <c r="CT83" s="696"/>
      <c r="CU83" s="696"/>
      <c r="CV83" s="696"/>
      <c r="CW83" s="696"/>
      <c r="CX83" s="696"/>
      <c r="CY83" s="696"/>
      <c r="CZ83" s="696"/>
      <c r="DA83" s="696"/>
      <c r="DB83" s="696"/>
      <c r="DC83" s="696"/>
      <c r="DD83" s="696"/>
      <c r="DE83" s="696"/>
      <c r="DF83" s="696"/>
      <c r="DG83" s="696"/>
      <c r="DH83" s="696"/>
      <c r="DI83" s="696"/>
      <c r="DJ83" s="696"/>
      <c r="DK83" s="696"/>
      <c r="DL83" s="696"/>
      <c r="DM83" s="696"/>
      <c r="DN83" s="696"/>
      <c r="DO83" s="696"/>
      <c r="DP83" s="696"/>
      <c r="DQ83" s="696"/>
      <c r="DR83" s="696"/>
      <c r="DS83" s="696"/>
      <c r="DT83" s="696"/>
      <c r="DU83" s="696"/>
      <c r="DV83" s="696"/>
      <c r="DW83" s="696"/>
      <c r="DX83" s="696"/>
      <c r="DY83" s="696"/>
      <c r="DZ83" s="696"/>
      <c r="EA83" s="696"/>
      <c r="EB83" s="696"/>
      <c r="EC83" s="696"/>
      <c r="ED83" s="696"/>
      <c r="EE83" s="696"/>
      <c r="EF83" s="696"/>
      <c r="EG83" s="696"/>
      <c r="EH83" s="696"/>
      <c r="EI83" s="696"/>
      <c r="EJ83" s="696"/>
      <c r="EK83" s="696"/>
      <c r="EL83" s="696"/>
      <c r="EM83" s="696"/>
      <c r="EN83" s="696"/>
      <c r="EO83" s="696"/>
      <c r="EP83" s="696"/>
      <c r="EQ83" s="696"/>
      <c r="ER83" s="696"/>
      <c r="ES83" s="696"/>
      <c r="ET83" s="696"/>
      <c r="EU83" s="696"/>
      <c r="EV83" s="696"/>
      <c r="EW83" s="696"/>
      <c r="EX83" s="696"/>
      <c r="EY83" s="696"/>
      <c r="EZ83" s="696"/>
      <c r="FA83" s="696"/>
      <c r="FB83" s="696"/>
      <c r="FC83" s="696"/>
      <c r="FD83" s="696"/>
      <c r="FE83" s="696"/>
      <c r="FF83" s="696"/>
      <c r="FG83" s="696"/>
      <c r="FH83" s="696"/>
      <c r="FI83" s="696"/>
      <c r="FJ83" s="696"/>
      <c r="FK83" s="696"/>
      <c r="FL83" s="696"/>
      <c r="FM83" s="696"/>
      <c r="FN83" s="696"/>
      <c r="FO83" s="696"/>
      <c r="FP83" s="696"/>
      <c r="FQ83" s="696"/>
      <c r="FR83" s="696"/>
      <c r="FS83" s="696"/>
      <c r="FT83" s="696"/>
      <c r="FU83" s="696"/>
      <c r="FV83" s="696"/>
      <c r="FW83" s="696"/>
      <c r="FX83" s="696"/>
      <c r="FY83" s="696"/>
      <c r="FZ83" s="696"/>
      <c r="GA83" s="696"/>
      <c r="GB83" s="696"/>
      <c r="GC83" s="696"/>
      <c r="GD83" s="696"/>
      <c r="GE83" s="696"/>
      <c r="GF83" s="696"/>
      <c r="GG83" s="696"/>
      <c r="GH83" s="696"/>
      <c r="GI83" s="696"/>
      <c r="GJ83" s="696"/>
      <c r="GK83" s="696"/>
      <c r="GL83" s="696"/>
      <c r="GM83" s="696"/>
      <c r="GN83" s="696"/>
      <c r="GO83" s="696"/>
      <c r="GP83" s="696"/>
      <c r="GQ83" s="696"/>
      <c r="GR83" s="696"/>
      <c r="GS83" s="696"/>
      <c r="GT83" s="696"/>
      <c r="GU83" s="696"/>
      <c r="GV83" s="696"/>
      <c r="GW83" s="696"/>
      <c r="GX83" s="696"/>
      <c r="GY83" s="696"/>
      <c r="GZ83" s="696"/>
      <c r="HA83" s="696"/>
      <c r="HB83" s="696"/>
      <c r="HC83" s="696"/>
      <c r="HD83" s="696"/>
      <c r="HE83" s="696"/>
      <c r="HF83" s="696"/>
      <c r="HG83" s="696"/>
      <c r="HH83" s="696"/>
      <c r="HI83" s="696"/>
      <c r="HJ83" s="696"/>
      <c r="HK83" s="696"/>
      <c r="HL83" s="696"/>
      <c r="HM83" s="696"/>
      <c r="HN83" s="696"/>
      <c r="HO83" s="696"/>
      <c r="HP83" s="696"/>
      <c r="HQ83" s="696"/>
      <c r="HR83" s="696"/>
      <c r="HS83" s="696"/>
    </row>
    <row r="84" spans="1:227" ht="30.75">
      <c r="A84" s="594" t="s">
        <v>273</v>
      </c>
      <c r="B84" s="988" t="s">
        <v>296</v>
      </c>
      <c r="C84" s="989"/>
      <c r="D84" s="990"/>
      <c r="E84" s="990"/>
      <c r="F84" s="991"/>
      <c r="G84" s="992">
        <v>3.5</v>
      </c>
      <c r="H84" s="766">
        <v>105</v>
      </c>
      <c r="I84" s="595">
        <v>36</v>
      </c>
      <c r="J84" s="595">
        <v>9</v>
      </c>
      <c r="K84" s="595"/>
      <c r="L84" s="595">
        <v>9</v>
      </c>
      <c r="M84" s="771">
        <v>69</v>
      </c>
      <c r="N84" s="1065">
        <v>2</v>
      </c>
      <c r="O84" s="1064"/>
      <c r="Q84" s="652"/>
      <c r="R84" s="584"/>
      <c r="S84" s="695">
        <v>0.34285714285714286</v>
      </c>
      <c r="T84" s="696"/>
      <c r="U84" s="696"/>
      <c r="V84" s="696"/>
      <c r="W84" s="696"/>
      <c r="X84" s="696"/>
      <c r="Y84" s="696"/>
      <c r="Z84" s="696"/>
      <c r="AA84" s="696"/>
      <c r="AB84" s="696"/>
      <c r="AC84" s="696"/>
      <c r="AD84" s="696"/>
      <c r="AE84" s="696"/>
      <c r="AF84" s="696"/>
      <c r="AG84" s="696"/>
      <c r="AH84" s="696"/>
      <c r="AI84" s="696"/>
      <c r="AJ84" s="696"/>
      <c r="AK84" s="696"/>
      <c r="AL84" s="696"/>
      <c r="AM84" s="696"/>
      <c r="AN84" s="696"/>
      <c r="AO84" s="696"/>
      <c r="AP84" s="696"/>
      <c r="AQ84" s="696"/>
      <c r="AR84" s="696"/>
      <c r="AS84" s="696"/>
      <c r="AT84" s="696"/>
      <c r="AU84" s="696"/>
      <c r="AV84" s="693" t="s">
        <v>390</v>
      </c>
      <c r="AW84" s="693" t="s">
        <v>388</v>
      </c>
      <c r="AX84" s="583"/>
      <c r="AY84" s="696"/>
      <c r="AZ84" s="696"/>
      <c r="BA84" s="696"/>
      <c r="BB84" s="696"/>
      <c r="BC84" s="696"/>
      <c r="BD84" s="696"/>
      <c r="BE84" s="696"/>
      <c r="BF84" s="696"/>
      <c r="BG84" s="696"/>
      <c r="BH84" s="696"/>
      <c r="BI84" s="696"/>
      <c r="BJ84" s="696"/>
      <c r="BK84" s="696"/>
      <c r="BL84" s="696"/>
      <c r="BM84" s="696"/>
      <c r="BN84" s="696"/>
      <c r="BO84" s="696"/>
      <c r="BP84" s="696"/>
      <c r="BQ84" s="696"/>
      <c r="BR84" s="696"/>
      <c r="BS84" s="696"/>
      <c r="BT84" s="696"/>
      <c r="BU84" s="696"/>
      <c r="BV84" s="696"/>
      <c r="BW84" s="696"/>
      <c r="BX84" s="696"/>
      <c r="BY84" s="696"/>
      <c r="BZ84" s="696"/>
      <c r="CA84" s="696"/>
      <c r="CB84" s="696"/>
      <c r="CC84" s="696"/>
      <c r="CD84" s="696"/>
      <c r="CE84" s="696"/>
      <c r="CF84" s="696"/>
      <c r="CG84" s="696"/>
      <c r="CH84" s="696"/>
      <c r="CI84" s="696"/>
      <c r="CJ84" s="696"/>
      <c r="CK84" s="696"/>
      <c r="CL84" s="696"/>
      <c r="CM84" s="696"/>
      <c r="CN84" s="696"/>
      <c r="CO84" s="696"/>
      <c r="CP84" s="696"/>
      <c r="CQ84" s="696"/>
      <c r="CR84" s="696"/>
      <c r="CS84" s="696"/>
      <c r="CT84" s="696"/>
      <c r="CU84" s="696"/>
      <c r="CV84" s="696"/>
      <c r="CW84" s="696"/>
      <c r="CX84" s="696"/>
      <c r="CY84" s="696"/>
      <c r="CZ84" s="696"/>
      <c r="DA84" s="696"/>
      <c r="DB84" s="696"/>
      <c r="DC84" s="696"/>
      <c r="DD84" s="696"/>
      <c r="DE84" s="696"/>
      <c r="DF84" s="696"/>
      <c r="DG84" s="696"/>
      <c r="DH84" s="696"/>
      <c r="DI84" s="696"/>
      <c r="DJ84" s="696"/>
      <c r="DK84" s="696"/>
      <c r="DL84" s="696"/>
      <c r="DM84" s="696"/>
      <c r="DN84" s="696"/>
      <c r="DO84" s="696"/>
      <c r="DP84" s="696"/>
      <c r="DQ84" s="696"/>
      <c r="DR84" s="696"/>
      <c r="DS84" s="696"/>
      <c r="DT84" s="696"/>
      <c r="DU84" s="696"/>
      <c r="DV84" s="696"/>
      <c r="DW84" s="696"/>
      <c r="DX84" s="696"/>
      <c r="DY84" s="696"/>
      <c r="DZ84" s="696"/>
      <c r="EA84" s="696"/>
      <c r="EB84" s="696"/>
      <c r="EC84" s="696"/>
      <c r="ED84" s="696"/>
      <c r="EE84" s="696"/>
      <c r="EF84" s="696"/>
      <c r="EG84" s="696"/>
      <c r="EH84" s="696"/>
      <c r="EI84" s="696"/>
      <c r="EJ84" s="696"/>
      <c r="EK84" s="696"/>
      <c r="EL84" s="696"/>
      <c r="EM84" s="696"/>
      <c r="EN84" s="696"/>
      <c r="EO84" s="696"/>
      <c r="EP84" s="696"/>
      <c r="EQ84" s="696"/>
      <c r="ER84" s="696"/>
      <c r="ES84" s="696"/>
      <c r="ET84" s="696"/>
      <c r="EU84" s="696"/>
      <c r="EV84" s="696"/>
      <c r="EW84" s="696"/>
      <c r="EX84" s="696"/>
      <c r="EY84" s="696"/>
      <c r="EZ84" s="696"/>
      <c r="FA84" s="696"/>
      <c r="FB84" s="696"/>
      <c r="FC84" s="696"/>
      <c r="FD84" s="696"/>
      <c r="FE84" s="696"/>
      <c r="FF84" s="696"/>
      <c r="FG84" s="696"/>
      <c r="FH84" s="696"/>
      <c r="FI84" s="696"/>
      <c r="FJ84" s="696"/>
      <c r="FK84" s="696"/>
      <c r="FL84" s="696"/>
      <c r="FM84" s="696"/>
      <c r="FN84" s="696"/>
      <c r="FO84" s="696"/>
      <c r="FP84" s="696"/>
      <c r="FQ84" s="696"/>
      <c r="FR84" s="696"/>
      <c r="FS84" s="696"/>
      <c r="FT84" s="696"/>
      <c r="FU84" s="696"/>
      <c r="FV84" s="696"/>
      <c r="FW84" s="696"/>
      <c r="FX84" s="696"/>
      <c r="FY84" s="696"/>
      <c r="FZ84" s="696"/>
      <c r="GA84" s="696"/>
      <c r="GB84" s="696"/>
      <c r="GC84" s="696"/>
      <c r="GD84" s="696"/>
      <c r="GE84" s="696"/>
      <c r="GF84" s="696"/>
      <c r="GG84" s="696"/>
      <c r="GH84" s="696"/>
      <c r="GI84" s="696"/>
      <c r="GJ84" s="696"/>
      <c r="GK84" s="696"/>
      <c r="GL84" s="696"/>
      <c r="GM84" s="696"/>
      <c r="GN84" s="696"/>
      <c r="GO84" s="696"/>
      <c r="GP84" s="696"/>
      <c r="GQ84" s="696"/>
      <c r="GR84" s="696"/>
      <c r="GS84" s="696"/>
      <c r="GT84" s="696"/>
      <c r="GU84" s="696"/>
      <c r="GV84" s="696"/>
      <c r="GW84" s="696"/>
      <c r="GX84" s="696"/>
      <c r="GY84" s="696"/>
      <c r="GZ84" s="696"/>
      <c r="HA84" s="696"/>
      <c r="HB84" s="696"/>
      <c r="HC84" s="696"/>
      <c r="HD84" s="696"/>
      <c r="HE84" s="696"/>
      <c r="HF84" s="696"/>
      <c r="HG84" s="696"/>
      <c r="HH84" s="696"/>
      <c r="HI84" s="696"/>
      <c r="HJ84" s="696"/>
      <c r="HK84" s="696"/>
      <c r="HL84" s="696"/>
      <c r="HM84" s="696"/>
      <c r="HN84" s="696"/>
      <c r="HO84" s="696"/>
      <c r="HP84" s="696"/>
      <c r="HQ84" s="696"/>
      <c r="HR84" s="696"/>
      <c r="HS84" s="696"/>
    </row>
    <row r="85" spans="1:227" ht="15">
      <c r="A85" s="594" t="s">
        <v>284</v>
      </c>
      <c r="B85" s="988" t="s">
        <v>278</v>
      </c>
      <c r="C85" s="989"/>
      <c r="D85" s="990"/>
      <c r="E85" s="990"/>
      <c r="F85" s="991"/>
      <c r="G85" s="992">
        <v>3.5</v>
      </c>
      <c r="H85" s="766">
        <v>105</v>
      </c>
      <c r="I85" s="595">
        <v>36</v>
      </c>
      <c r="J85" s="595">
        <v>9</v>
      </c>
      <c r="K85" s="595">
        <v>9</v>
      </c>
      <c r="L85" s="595"/>
      <c r="M85" s="771">
        <v>69</v>
      </c>
      <c r="N85" s="1065">
        <v>2</v>
      </c>
      <c r="O85" s="1064"/>
      <c r="Q85" s="652"/>
      <c r="R85" s="584"/>
      <c r="S85" s="695">
        <v>0.34285714285714286</v>
      </c>
      <c r="T85" s="696"/>
      <c r="U85" s="696"/>
      <c r="V85" s="696"/>
      <c r="W85" s="696"/>
      <c r="X85" s="696"/>
      <c r="Y85" s="696"/>
      <c r="Z85" s="696"/>
      <c r="AA85" s="696"/>
      <c r="AB85" s="696"/>
      <c r="AC85" s="696"/>
      <c r="AD85" s="696"/>
      <c r="AE85" s="696"/>
      <c r="AF85" s="696"/>
      <c r="AG85" s="696"/>
      <c r="AH85" s="696"/>
      <c r="AI85" s="696"/>
      <c r="AJ85" s="696"/>
      <c r="AK85" s="696"/>
      <c r="AL85" s="696"/>
      <c r="AM85" s="696"/>
      <c r="AN85" s="696"/>
      <c r="AO85" s="696"/>
      <c r="AP85" s="696"/>
      <c r="AQ85" s="696"/>
      <c r="AR85" s="696"/>
      <c r="AS85" s="696"/>
      <c r="AT85" s="696"/>
      <c r="AU85" s="696"/>
      <c r="AV85" s="693" t="s">
        <v>390</v>
      </c>
      <c r="AW85" s="693" t="s">
        <v>388</v>
      </c>
      <c r="AX85" s="583"/>
      <c r="AY85" s="696"/>
      <c r="AZ85" s="696"/>
      <c r="BA85" s="696"/>
      <c r="BB85" s="696"/>
      <c r="BC85" s="696"/>
      <c r="BD85" s="696"/>
      <c r="BE85" s="696"/>
      <c r="BF85" s="696"/>
      <c r="BG85" s="696"/>
      <c r="BH85" s="696"/>
      <c r="BI85" s="696"/>
      <c r="BJ85" s="696"/>
      <c r="BK85" s="696"/>
      <c r="BL85" s="696"/>
      <c r="BM85" s="696"/>
      <c r="BN85" s="696"/>
      <c r="BO85" s="696"/>
      <c r="BP85" s="696"/>
      <c r="BQ85" s="696"/>
      <c r="BR85" s="696"/>
      <c r="BS85" s="696"/>
      <c r="BT85" s="696"/>
      <c r="BU85" s="696"/>
      <c r="BV85" s="696"/>
      <c r="BW85" s="696"/>
      <c r="BX85" s="696"/>
      <c r="BY85" s="696"/>
      <c r="BZ85" s="696"/>
      <c r="CA85" s="696"/>
      <c r="CB85" s="696"/>
      <c r="CC85" s="696"/>
      <c r="CD85" s="696"/>
      <c r="CE85" s="696"/>
      <c r="CF85" s="696"/>
      <c r="CG85" s="696"/>
      <c r="CH85" s="696"/>
      <c r="CI85" s="696"/>
      <c r="CJ85" s="696"/>
      <c r="CK85" s="696"/>
      <c r="CL85" s="696"/>
      <c r="CM85" s="696"/>
      <c r="CN85" s="696"/>
      <c r="CO85" s="696"/>
      <c r="CP85" s="696"/>
      <c r="CQ85" s="696"/>
      <c r="CR85" s="696"/>
      <c r="CS85" s="696"/>
      <c r="CT85" s="696"/>
      <c r="CU85" s="696"/>
      <c r="CV85" s="696"/>
      <c r="CW85" s="696"/>
      <c r="CX85" s="696"/>
      <c r="CY85" s="696"/>
      <c r="CZ85" s="696"/>
      <c r="DA85" s="696"/>
      <c r="DB85" s="696"/>
      <c r="DC85" s="696"/>
      <c r="DD85" s="696"/>
      <c r="DE85" s="696"/>
      <c r="DF85" s="696"/>
      <c r="DG85" s="696"/>
      <c r="DH85" s="696"/>
      <c r="DI85" s="696"/>
      <c r="DJ85" s="696"/>
      <c r="DK85" s="696"/>
      <c r="DL85" s="696"/>
      <c r="DM85" s="696"/>
      <c r="DN85" s="696"/>
      <c r="DO85" s="696"/>
      <c r="DP85" s="696"/>
      <c r="DQ85" s="696"/>
      <c r="DR85" s="696"/>
      <c r="DS85" s="696"/>
      <c r="DT85" s="696"/>
      <c r="DU85" s="696"/>
      <c r="DV85" s="696"/>
      <c r="DW85" s="696"/>
      <c r="DX85" s="696"/>
      <c r="DY85" s="696"/>
      <c r="DZ85" s="696"/>
      <c r="EA85" s="696"/>
      <c r="EB85" s="696"/>
      <c r="EC85" s="696"/>
      <c r="ED85" s="696"/>
      <c r="EE85" s="696"/>
      <c r="EF85" s="696"/>
      <c r="EG85" s="696"/>
      <c r="EH85" s="696"/>
      <c r="EI85" s="696"/>
      <c r="EJ85" s="696"/>
      <c r="EK85" s="696"/>
      <c r="EL85" s="696"/>
      <c r="EM85" s="696"/>
      <c r="EN85" s="696"/>
      <c r="EO85" s="696"/>
      <c r="EP85" s="696"/>
      <c r="EQ85" s="696"/>
      <c r="ER85" s="696"/>
      <c r="ES85" s="696"/>
      <c r="ET85" s="696"/>
      <c r="EU85" s="696"/>
      <c r="EV85" s="696"/>
      <c r="EW85" s="696"/>
      <c r="EX85" s="696"/>
      <c r="EY85" s="696"/>
      <c r="EZ85" s="696"/>
      <c r="FA85" s="696"/>
      <c r="FB85" s="696"/>
      <c r="FC85" s="696"/>
      <c r="FD85" s="696"/>
      <c r="FE85" s="696"/>
      <c r="FF85" s="696"/>
      <c r="FG85" s="696"/>
      <c r="FH85" s="696"/>
      <c r="FI85" s="696"/>
      <c r="FJ85" s="696"/>
      <c r="FK85" s="696"/>
      <c r="FL85" s="696"/>
      <c r="FM85" s="696"/>
      <c r="FN85" s="696"/>
      <c r="FO85" s="696"/>
      <c r="FP85" s="696"/>
      <c r="FQ85" s="696"/>
      <c r="FR85" s="696"/>
      <c r="FS85" s="696"/>
      <c r="FT85" s="696"/>
      <c r="FU85" s="696"/>
      <c r="FV85" s="696"/>
      <c r="FW85" s="696"/>
      <c r="FX85" s="696"/>
      <c r="FY85" s="696"/>
      <c r="FZ85" s="696"/>
      <c r="GA85" s="696"/>
      <c r="GB85" s="696"/>
      <c r="GC85" s="696"/>
      <c r="GD85" s="696"/>
      <c r="GE85" s="696"/>
      <c r="GF85" s="696"/>
      <c r="GG85" s="696"/>
      <c r="GH85" s="696"/>
      <c r="GI85" s="696"/>
      <c r="GJ85" s="696"/>
      <c r="GK85" s="696"/>
      <c r="GL85" s="696"/>
      <c r="GM85" s="696"/>
      <c r="GN85" s="696"/>
      <c r="GO85" s="696"/>
      <c r="GP85" s="696"/>
      <c r="GQ85" s="696"/>
      <c r="GR85" s="696"/>
      <c r="GS85" s="696"/>
      <c r="GT85" s="696"/>
      <c r="GU85" s="696"/>
      <c r="GV85" s="696"/>
      <c r="GW85" s="696"/>
      <c r="GX85" s="696"/>
      <c r="GY85" s="696"/>
      <c r="GZ85" s="696"/>
      <c r="HA85" s="696"/>
      <c r="HB85" s="696"/>
      <c r="HC85" s="696"/>
      <c r="HD85" s="696"/>
      <c r="HE85" s="696"/>
      <c r="HF85" s="696"/>
      <c r="HG85" s="696"/>
      <c r="HH85" s="696"/>
      <c r="HI85" s="696"/>
      <c r="HJ85" s="696"/>
      <c r="HK85" s="696"/>
      <c r="HL85" s="696"/>
      <c r="HM85" s="696"/>
      <c r="HN85" s="696"/>
      <c r="HO85" s="696"/>
      <c r="HP85" s="696"/>
      <c r="HQ85" s="696"/>
      <c r="HR85" s="696"/>
      <c r="HS85" s="696"/>
    </row>
    <row r="86" spans="1:227" ht="30.75">
      <c r="A86" s="1073" t="s">
        <v>286</v>
      </c>
      <c r="B86" s="988" t="s">
        <v>277</v>
      </c>
      <c r="C86" s="989"/>
      <c r="D86" s="990"/>
      <c r="E86" s="990"/>
      <c r="F86" s="1072"/>
      <c r="G86" s="1001">
        <v>3.5</v>
      </c>
      <c r="H86" s="767">
        <v>105</v>
      </c>
      <c r="I86" s="722">
        <v>36</v>
      </c>
      <c r="J86" s="761">
        <v>9</v>
      </c>
      <c r="K86" s="761"/>
      <c r="L86" s="761">
        <v>9</v>
      </c>
      <c r="M86" s="773">
        <v>69</v>
      </c>
      <c r="N86" s="1061">
        <v>2</v>
      </c>
      <c r="O86" s="1070"/>
      <c r="Q86" s="775"/>
      <c r="R86" s="589"/>
      <c r="S86" s="695">
        <v>0.34285714285714286</v>
      </c>
      <c r="T86" s="696"/>
      <c r="U86" s="696"/>
      <c r="V86" s="696"/>
      <c r="W86" s="696"/>
      <c r="X86" s="696"/>
      <c r="Y86" s="696"/>
      <c r="Z86" s="696"/>
      <c r="AA86" s="696"/>
      <c r="AB86" s="696"/>
      <c r="AC86" s="696"/>
      <c r="AD86" s="696"/>
      <c r="AE86" s="696"/>
      <c r="AF86" s="696"/>
      <c r="AG86" s="696"/>
      <c r="AH86" s="696"/>
      <c r="AI86" s="696"/>
      <c r="AJ86" s="696"/>
      <c r="AK86" s="696"/>
      <c r="AL86" s="696"/>
      <c r="AM86" s="696"/>
      <c r="AN86" s="696"/>
      <c r="AO86" s="696"/>
      <c r="AP86" s="696"/>
      <c r="AQ86" s="696"/>
      <c r="AR86" s="696"/>
      <c r="AS86" s="696"/>
      <c r="AT86" s="696"/>
      <c r="AU86" s="696"/>
      <c r="AV86" s="693" t="s">
        <v>390</v>
      </c>
      <c r="AW86" s="693" t="s">
        <v>388</v>
      </c>
      <c r="AX86" s="583"/>
      <c r="AY86" s="696"/>
      <c r="AZ86" s="696"/>
      <c r="BA86" s="696"/>
      <c r="BB86" s="696"/>
      <c r="BC86" s="696"/>
      <c r="BD86" s="696"/>
      <c r="BE86" s="696"/>
      <c r="BF86" s="696"/>
      <c r="BG86" s="696"/>
      <c r="BH86" s="696"/>
      <c r="BI86" s="696"/>
      <c r="BJ86" s="696"/>
      <c r="BK86" s="696"/>
      <c r="BL86" s="696"/>
      <c r="BM86" s="696"/>
      <c r="BN86" s="696"/>
      <c r="BO86" s="696"/>
      <c r="BP86" s="696"/>
      <c r="BQ86" s="696"/>
      <c r="BR86" s="696"/>
      <c r="BS86" s="696"/>
      <c r="BT86" s="696"/>
      <c r="BU86" s="696"/>
      <c r="BV86" s="696"/>
      <c r="BW86" s="696"/>
      <c r="BX86" s="696"/>
      <c r="BY86" s="696"/>
      <c r="BZ86" s="696"/>
      <c r="CA86" s="696"/>
      <c r="CB86" s="696"/>
      <c r="CC86" s="696"/>
      <c r="CD86" s="696"/>
      <c r="CE86" s="696"/>
      <c r="CF86" s="696"/>
      <c r="CG86" s="696"/>
      <c r="CH86" s="696"/>
      <c r="CI86" s="696"/>
      <c r="CJ86" s="696"/>
      <c r="CK86" s="696"/>
      <c r="CL86" s="696"/>
      <c r="CM86" s="696"/>
      <c r="CN86" s="696"/>
      <c r="CO86" s="696"/>
      <c r="CP86" s="696"/>
      <c r="CQ86" s="696"/>
      <c r="CR86" s="696"/>
      <c r="CS86" s="696"/>
      <c r="CT86" s="696"/>
      <c r="CU86" s="696"/>
      <c r="CV86" s="696"/>
      <c r="CW86" s="696"/>
      <c r="CX86" s="696"/>
      <c r="CY86" s="696"/>
      <c r="CZ86" s="696"/>
      <c r="DA86" s="696"/>
      <c r="DB86" s="696"/>
      <c r="DC86" s="696"/>
      <c r="DD86" s="696"/>
      <c r="DE86" s="696"/>
      <c r="DF86" s="696"/>
      <c r="DG86" s="696"/>
      <c r="DH86" s="696"/>
      <c r="DI86" s="696"/>
      <c r="DJ86" s="696"/>
      <c r="DK86" s="696"/>
      <c r="DL86" s="696"/>
      <c r="DM86" s="696"/>
      <c r="DN86" s="696"/>
      <c r="DO86" s="696"/>
      <c r="DP86" s="696"/>
      <c r="DQ86" s="696"/>
      <c r="DR86" s="696"/>
      <c r="DS86" s="696"/>
      <c r="DT86" s="696"/>
      <c r="DU86" s="696"/>
      <c r="DV86" s="696"/>
      <c r="DW86" s="696"/>
      <c r="DX86" s="696"/>
      <c r="DY86" s="696"/>
      <c r="DZ86" s="696"/>
      <c r="EA86" s="696"/>
      <c r="EB86" s="696"/>
      <c r="EC86" s="696"/>
      <c r="ED86" s="696"/>
      <c r="EE86" s="696"/>
      <c r="EF86" s="696"/>
      <c r="EG86" s="696"/>
      <c r="EH86" s="696"/>
      <c r="EI86" s="696"/>
      <c r="EJ86" s="696"/>
      <c r="EK86" s="696"/>
      <c r="EL86" s="696"/>
      <c r="EM86" s="696"/>
      <c r="EN86" s="696"/>
      <c r="EO86" s="696"/>
      <c r="EP86" s="696"/>
      <c r="EQ86" s="696"/>
      <c r="ER86" s="696"/>
      <c r="ES86" s="696"/>
      <c r="ET86" s="696"/>
      <c r="EU86" s="696"/>
      <c r="EV86" s="696"/>
      <c r="EW86" s="696"/>
      <c r="EX86" s="696"/>
      <c r="EY86" s="696"/>
      <c r="EZ86" s="696"/>
      <c r="FA86" s="696"/>
      <c r="FB86" s="696"/>
      <c r="FC86" s="696"/>
      <c r="FD86" s="696"/>
      <c r="FE86" s="696"/>
      <c r="FF86" s="696"/>
      <c r="FG86" s="696"/>
      <c r="FH86" s="696"/>
      <c r="FI86" s="696"/>
      <c r="FJ86" s="696"/>
      <c r="FK86" s="696"/>
      <c r="FL86" s="696"/>
      <c r="FM86" s="696"/>
      <c r="FN86" s="696"/>
      <c r="FO86" s="696"/>
      <c r="FP86" s="696"/>
      <c r="FQ86" s="696"/>
      <c r="FR86" s="696"/>
      <c r="FS86" s="696"/>
      <c r="FT86" s="696"/>
      <c r="FU86" s="696"/>
      <c r="FV86" s="696"/>
      <c r="FW86" s="696"/>
      <c r="FX86" s="696"/>
      <c r="FY86" s="696"/>
      <c r="FZ86" s="696"/>
      <c r="GA86" s="696"/>
      <c r="GB86" s="696"/>
      <c r="GC86" s="696"/>
      <c r="GD86" s="696"/>
      <c r="GE86" s="696"/>
      <c r="GF86" s="696"/>
      <c r="GG86" s="696"/>
      <c r="GH86" s="696"/>
      <c r="GI86" s="696"/>
      <c r="GJ86" s="696"/>
      <c r="GK86" s="696"/>
      <c r="GL86" s="696"/>
      <c r="GM86" s="696"/>
      <c r="GN86" s="696"/>
      <c r="GO86" s="696"/>
      <c r="GP86" s="696"/>
      <c r="GQ86" s="696"/>
      <c r="GR86" s="696"/>
      <c r="GS86" s="696"/>
      <c r="GT86" s="696"/>
      <c r="GU86" s="696"/>
      <c r="GV86" s="696"/>
      <c r="GW86" s="696"/>
      <c r="GX86" s="696"/>
      <c r="GY86" s="696"/>
      <c r="GZ86" s="696"/>
      <c r="HA86" s="696"/>
      <c r="HB86" s="696"/>
      <c r="HC86" s="696"/>
      <c r="HD86" s="696"/>
      <c r="HE86" s="696"/>
      <c r="HF86" s="696"/>
      <c r="HG86" s="696"/>
      <c r="HH86" s="696"/>
      <c r="HI86" s="696"/>
      <c r="HJ86" s="696"/>
      <c r="HK86" s="696"/>
      <c r="HL86" s="696"/>
      <c r="HM86" s="696"/>
      <c r="HN86" s="696"/>
      <c r="HO86" s="696"/>
      <c r="HP86" s="696"/>
      <c r="HQ86" s="696"/>
      <c r="HR86" s="696"/>
      <c r="HS86" s="696"/>
    </row>
    <row r="87" spans="2:49" ht="15">
      <c r="B87" s="2" t="s">
        <v>391</v>
      </c>
      <c r="N87" s="3" t="s">
        <v>182</v>
      </c>
      <c r="AW87" s="2" t="s">
        <v>392</v>
      </c>
    </row>
    <row r="90" ht="15">
      <c r="B90" s="2" t="s">
        <v>397</v>
      </c>
    </row>
    <row r="91" spans="1:227" ht="15">
      <c r="A91" s="857" t="s">
        <v>224</v>
      </c>
      <c r="B91" s="858" t="s">
        <v>218</v>
      </c>
      <c r="C91" s="859"/>
      <c r="D91" s="717">
        <v>2</v>
      </c>
      <c r="E91" s="860"/>
      <c r="F91" s="861"/>
      <c r="G91" s="862">
        <v>3</v>
      </c>
      <c r="H91" s="863">
        <v>90</v>
      </c>
      <c r="I91" s="864">
        <v>36</v>
      </c>
      <c r="J91" s="865">
        <v>9</v>
      </c>
      <c r="K91" s="865"/>
      <c r="L91" s="865">
        <v>9</v>
      </c>
      <c r="M91" s="866">
        <v>54</v>
      </c>
      <c r="N91" s="1049">
        <v>2</v>
      </c>
      <c r="O91" s="1049"/>
      <c r="Q91" s="869"/>
      <c r="R91" s="584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583" t="s">
        <v>383</v>
      </c>
      <c r="AW91" s="583" t="s">
        <v>394</v>
      </c>
      <c r="AX91" s="583" t="s">
        <v>38</v>
      </c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</row>
    <row r="92" spans="1:227" ht="30.75">
      <c r="A92" s="594" t="s">
        <v>227</v>
      </c>
      <c r="B92" s="800" t="s">
        <v>33</v>
      </c>
      <c r="C92" s="801">
        <v>2</v>
      </c>
      <c r="D92" s="802"/>
      <c r="E92" s="802"/>
      <c r="F92" s="803"/>
      <c r="G92" s="804">
        <v>2</v>
      </c>
      <c r="H92" s="805">
        <v>60</v>
      </c>
      <c r="I92" s="806">
        <v>36</v>
      </c>
      <c r="J92" s="807"/>
      <c r="K92" s="807"/>
      <c r="L92" s="807">
        <v>18</v>
      </c>
      <c r="M92" s="808">
        <v>24</v>
      </c>
      <c r="N92" s="1051">
        <v>2</v>
      </c>
      <c r="O92" s="1050"/>
      <c r="Q92" s="592"/>
      <c r="R92" s="584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583" t="s">
        <v>383</v>
      </c>
      <c r="AW92" s="583" t="s">
        <v>386</v>
      </c>
      <c r="AX92" s="583" t="s">
        <v>385</v>
      </c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</row>
    <row r="93" spans="1:227" ht="30.75">
      <c r="A93" s="683" t="s">
        <v>244</v>
      </c>
      <c r="B93" s="829" t="s">
        <v>220</v>
      </c>
      <c r="C93" s="830"/>
      <c r="D93" s="831">
        <v>2</v>
      </c>
      <c r="E93" s="832"/>
      <c r="F93" s="833"/>
      <c r="G93" s="1015">
        <v>3</v>
      </c>
      <c r="H93" s="1016">
        <v>90</v>
      </c>
      <c r="I93" s="1017">
        <v>36</v>
      </c>
      <c r="J93" s="1018">
        <v>9</v>
      </c>
      <c r="K93" s="1019"/>
      <c r="L93" s="1018">
        <v>9</v>
      </c>
      <c r="M93" s="1020">
        <v>54</v>
      </c>
      <c r="N93" s="1053">
        <v>2</v>
      </c>
      <c r="O93" s="1052"/>
      <c r="Q93" s="836"/>
      <c r="R93" s="589"/>
      <c r="S93" s="628">
        <v>0.4</v>
      </c>
      <c r="T93" s="625"/>
      <c r="U93" s="625"/>
      <c r="V93" s="625"/>
      <c r="W93" s="625"/>
      <c r="X93" s="625"/>
      <c r="Y93" s="625"/>
      <c r="Z93" s="625"/>
      <c r="AA93" s="625"/>
      <c r="AB93" s="625"/>
      <c r="AC93" s="625"/>
      <c r="AD93" s="625"/>
      <c r="AE93" s="625"/>
      <c r="AF93" s="625"/>
      <c r="AG93" s="625"/>
      <c r="AH93" s="625"/>
      <c r="AI93" s="625"/>
      <c r="AJ93" s="625"/>
      <c r="AK93" s="625"/>
      <c r="AL93" s="625"/>
      <c r="AM93" s="625"/>
      <c r="AN93" s="625"/>
      <c r="AO93" s="625"/>
      <c r="AP93" s="625"/>
      <c r="AQ93" s="625"/>
      <c r="AR93" s="625"/>
      <c r="AS93" s="625"/>
      <c r="AT93" s="625"/>
      <c r="AU93" s="625"/>
      <c r="AV93" s="1142" t="s">
        <v>387</v>
      </c>
      <c r="AW93" s="1142" t="s">
        <v>388</v>
      </c>
      <c r="AX93" s="583" t="s">
        <v>38</v>
      </c>
      <c r="AY93" s="625"/>
      <c r="AZ93" s="625"/>
      <c r="BA93" s="625"/>
      <c r="BB93" s="625"/>
      <c r="BC93" s="625"/>
      <c r="BD93" s="625"/>
      <c r="BE93" s="625"/>
      <c r="BF93" s="625"/>
      <c r="BG93" s="625"/>
      <c r="BH93" s="625"/>
      <c r="BI93" s="625"/>
      <c r="BJ93" s="625"/>
      <c r="BK93" s="625"/>
      <c r="BL93" s="625"/>
      <c r="BM93" s="625"/>
      <c r="BN93" s="625"/>
      <c r="BO93" s="625"/>
      <c r="BP93" s="625"/>
      <c r="BQ93" s="625"/>
      <c r="BR93" s="625"/>
      <c r="BS93" s="625"/>
      <c r="BT93" s="625"/>
      <c r="BU93" s="625"/>
      <c r="BV93" s="625"/>
      <c r="BW93" s="625"/>
      <c r="BX93" s="625"/>
      <c r="BY93" s="625"/>
      <c r="BZ93" s="625"/>
      <c r="CA93" s="625"/>
      <c r="CB93" s="625"/>
      <c r="CC93" s="625"/>
      <c r="CD93" s="625"/>
      <c r="CE93" s="625"/>
      <c r="CF93" s="625"/>
      <c r="CG93" s="625"/>
      <c r="CH93" s="625"/>
      <c r="CI93" s="625"/>
      <c r="CJ93" s="625"/>
      <c r="CK93" s="625"/>
      <c r="CL93" s="625"/>
      <c r="CM93" s="625"/>
      <c r="CN93" s="625"/>
      <c r="CO93" s="625"/>
      <c r="CP93" s="625"/>
      <c r="CQ93" s="625"/>
      <c r="CR93" s="625"/>
      <c r="CS93" s="625"/>
      <c r="CT93" s="625"/>
      <c r="CU93" s="625"/>
      <c r="CV93" s="625"/>
      <c r="CW93" s="625"/>
      <c r="CX93" s="625"/>
      <c r="CY93" s="625"/>
      <c r="CZ93" s="625"/>
      <c r="DA93" s="625"/>
      <c r="DB93" s="625"/>
      <c r="DC93" s="625"/>
      <c r="DD93" s="625"/>
      <c r="DE93" s="625"/>
      <c r="DF93" s="625"/>
      <c r="DG93" s="625"/>
      <c r="DH93" s="625"/>
      <c r="DI93" s="625"/>
      <c r="DJ93" s="625"/>
      <c r="DK93" s="625"/>
      <c r="DL93" s="625"/>
      <c r="DM93" s="625"/>
      <c r="DN93" s="625"/>
      <c r="DO93" s="625"/>
      <c r="DP93" s="625"/>
      <c r="DQ93" s="625"/>
      <c r="DR93" s="625"/>
      <c r="DS93" s="625"/>
      <c r="DT93" s="625"/>
      <c r="DU93" s="625"/>
      <c r="DV93" s="625"/>
      <c r="DW93" s="625"/>
      <c r="DX93" s="625"/>
      <c r="DY93" s="625"/>
      <c r="DZ93" s="625"/>
      <c r="EA93" s="625"/>
      <c r="EB93" s="625"/>
      <c r="EC93" s="625"/>
      <c r="ED93" s="625"/>
      <c r="EE93" s="625"/>
      <c r="EF93" s="625"/>
      <c r="EG93" s="625"/>
      <c r="EH93" s="625"/>
      <c r="EI93" s="625"/>
      <c r="EJ93" s="625"/>
      <c r="EK93" s="625"/>
      <c r="EL93" s="625"/>
      <c r="EM93" s="625"/>
      <c r="EN93" s="625"/>
      <c r="EO93" s="625"/>
      <c r="EP93" s="625"/>
      <c r="EQ93" s="625"/>
      <c r="ER93" s="625"/>
      <c r="ES93" s="625"/>
      <c r="ET93" s="625"/>
      <c r="EU93" s="625"/>
      <c r="EV93" s="625"/>
      <c r="EW93" s="625"/>
      <c r="EX93" s="625"/>
      <c r="EY93" s="625"/>
      <c r="EZ93" s="625"/>
      <c r="FA93" s="625"/>
      <c r="FB93" s="625"/>
      <c r="FC93" s="625"/>
      <c r="FD93" s="625"/>
      <c r="FE93" s="625"/>
      <c r="FF93" s="625"/>
      <c r="FG93" s="625"/>
      <c r="FH93" s="625"/>
      <c r="FI93" s="625"/>
      <c r="FJ93" s="625"/>
      <c r="FK93" s="625"/>
      <c r="FL93" s="625"/>
      <c r="FM93" s="625"/>
      <c r="FN93" s="625"/>
      <c r="FO93" s="625"/>
      <c r="FP93" s="625"/>
      <c r="FQ93" s="625"/>
      <c r="FR93" s="625"/>
      <c r="FS93" s="625"/>
      <c r="FT93" s="625"/>
      <c r="FU93" s="625"/>
      <c r="FV93" s="625"/>
      <c r="FW93" s="625"/>
      <c r="FX93" s="625"/>
      <c r="FY93" s="625"/>
      <c r="FZ93" s="625"/>
      <c r="GA93" s="625"/>
      <c r="GB93" s="625"/>
      <c r="GC93" s="625"/>
      <c r="GD93" s="625"/>
      <c r="GE93" s="625"/>
      <c r="GF93" s="625"/>
      <c r="GG93" s="625"/>
      <c r="GH93" s="625"/>
      <c r="GI93" s="625"/>
      <c r="GJ93" s="625"/>
      <c r="GK93" s="625"/>
      <c r="GL93" s="625"/>
      <c r="GM93" s="625"/>
      <c r="GN93" s="625"/>
      <c r="GO93" s="625"/>
      <c r="GP93" s="625"/>
      <c r="GQ93" s="625"/>
      <c r="GR93" s="625"/>
      <c r="GS93" s="625"/>
      <c r="GT93" s="625"/>
      <c r="GU93" s="625"/>
      <c r="GV93" s="625"/>
      <c r="GW93" s="625"/>
      <c r="GX93" s="625"/>
      <c r="GY93" s="625"/>
      <c r="GZ93" s="625"/>
      <c r="HA93" s="625"/>
      <c r="HB93" s="625"/>
      <c r="HC93" s="625"/>
      <c r="HD93" s="625"/>
      <c r="HE93" s="625"/>
      <c r="HF93" s="625"/>
      <c r="HG93" s="625"/>
      <c r="HH93" s="625"/>
      <c r="HI93" s="625"/>
      <c r="HJ93" s="625"/>
      <c r="HK93" s="625"/>
      <c r="HL93" s="625"/>
      <c r="HM93" s="625"/>
      <c r="HN93" s="625"/>
      <c r="HO93" s="625"/>
      <c r="HP93" s="625"/>
      <c r="HQ93" s="625"/>
      <c r="HR93" s="625"/>
      <c r="HS93" s="625"/>
    </row>
    <row r="94" spans="1:227" ht="15">
      <c r="A94" s="683" t="s">
        <v>274</v>
      </c>
      <c r="B94" s="791" t="s">
        <v>264</v>
      </c>
      <c r="C94" s="792">
        <v>2</v>
      </c>
      <c r="D94" s="717"/>
      <c r="E94" s="793"/>
      <c r="F94" s="794"/>
      <c r="G94" s="1015">
        <v>5</v>
      </c>
      <c r="H94" s="1016">
        <v>150</v>
      </c>
      <c r="I94" s="1017">
        <v>54</v>
      </c>
      <c r="J94" s="1018">
        <v>18</v>
      </c>
      <c r="K94" s="1019">
        <v>9</v>
      </c>
      <c r="L94" s="1018"/>
      <c r="M94" s="1020">
        <v>96</v>
      </c>
      <c r="N94" s="1053">
        <v>3</v>
      </c>
      <c r="O94" s="1052"/>
      <c r="Q94" s="836"/>
      <c r="R94" s="584"/>
      <c r="S94" s="978">
        <v>0.36</v>
      </c>
      <c r="T94" s="625"/>
      <c r="U94" s="625" t="s">
        <v>305</v>
      </c>
      <c r="V94" s="625"/>
      <c r="W94" s="625"/>
      <c r="X94" s="625"/>
      <c r="Y94" s="625"/>
      <c r="Z94" s="625"/>
      <c r="AA94" s="625"/>
      <c r="AB94" s="625"/>
      <c r="AC94" s="625"/>
      <c r="AD94" s="625"/>
      <c r="AE94" s="625"/>
      <c r="AF94" s="625"/>
      <c r="AG94" s="625"/>
      <c r="AH94" s="625"/>
      <c r="AI94" s="625"/>
      <c r="AJ94" s="625"/>
      <c r="AK94" s="625"/>
      <c r="AL94" s="625"/>
      <c r="AM94" s="625"/>
      <c r="AN94" s="625"/>
      <c r="AO94" s="625"/>
      <c r="AP94" s="625"/>
      <c r="AQ94" s="625"/>
      <c r="AR94" s="625"/>
      <c r="AS94" s="625"/>
      <c r="AT94" s="625"/>
      <c r="AU94" s="625"/>
      <c r="AV94" s="1142" t="s">
        <v>387</v>
      </c>
      <c r="AW94" s="1142" t="s">
        <v>395</v>
      </c>
      <c r="AX94" s="583" t="s">
        <v>385</v>
      </c>
      <c r="AY94" s="625"/>
      <c r="AZ94" s="625"/>
      <c r="BA94" s="625"/>
      <c r="BB94" s="625"/>
      <c r="BC94" s="625"/>
      <c r="BD94" s="625"/>
      <c r="BE94" s="625"/>
      <c r="BF94" s="625"/>
      <c r="BG94" s="625"/>
      <c r="BH94" s="625"/>
      <c r="BI94" s="625"/>
      <c r="BJ94" s="625"/>
      <c r="BK94" s="625"/>
      <c r="BL94" s="625"/>
      <c r="BM94" s="625"/>
      <c r="BN94" s="625"/>
      <c r="BO94" s="625"/>
      <c r="BP94" s="625"/>
      <c r="BQ94" s="625"/>
      <c r="BR94" s="625"/>
      <c r="BS94" s="625"/>
      <c r="BT94" s="625"/>
      <c r="BU94" s="625"/>
      <c r="BV94" s="625"/>
      <c r="BW94" s="625"/>
      <c r="BX94" s="625"/>
      <c r="BY94" s="625"/>
      <c r="BZ94" s="625"/>
      <c r="CA94" s="625"/>
      <c r="CB94" s="625"/>
      <c r="CC94" s="625"/>
      <c r="CD94" s="625"/>
      <c r="CE94" s="625"/>
      <c r="CF94" s="625"/>
      <c r="CG94" s="625"/>
      <c r="CH94" s="625"/>
      <c r="CI94" s="625"/>
      <c r="CJ94" s="625"/>
      <c r="CK94" s="625"/>
      <c r="CL94" s="625"/>
      <c r="CM94" s="625"/>
      <c r="CN94" s="625"/>
      <c r="CO94" s="625"/>
      <c r="CP94" s="625"/>
      <c r="CQ94" s="625"/>
      <c r="CR94" s="625"/>
      <c r="CS94" s="625"/>
      <c r="CT94" s="625"/>
      <c r="CU94" s="625"/>
      <c r="CV94" s="625"/>
      <c r="CW94" s="625"/>
      <c r="CX94" s="625"/>
      <c r="CY94" s="625"/>
      <c r="CZ94" s="625"/>
      <c r="DA94" s="625"/>
      <c r="DB94" s="625"/>
      <c r="DC94" s="625"/>
      <c r="DD94" s="625"/>
      <c r="DE94" s="625"/>
      <c r="DF94" s="625"/>
      <c r="DG94" s="625"/>
      <c r="DH94" s="625"/>
      <c r="DI94" s="625"/>
      <c r="DJ94" s="625"/>
      <c r="DK94" s="625"/>
      <c r="DL94" s="625"/>
      <c r="DM94" s="625"/>
      <c r="DN94" s="625"/>
      <c r="DO94" s="625"/>
      <c r="DP94" s="625"/>
      <c r="DQ94" s="625"/>
      <c r="DR94" s="625"/>
      <c r="DS94" s="625"/>
      <c r="DT94" s="625"/>
      <c r="DU94" s="625"/>
      <c r="DV94" s="625"/>
      <c r="DW94" s="625"/>
      <c r="DX94" s="625"/>
      <c r="DY94" s="625"/>
      <c r="DZ94" s="625"/>
      <c r="EA94" s="625"/>
      <c r="EB94" s="625"/>
      <c r="EC94" s="625"/>
      <c r="ED94" s="625"/>
      <c r="EE94" s="625"/>
      <c r="EF94" s="625"/>
      <c r="EG94" s="625"/>
      <c r="EH94" s="625"/>
      <c r="EI94" s="625"/>
      <c r="EJ94" s="625"/>
      <c r="EK94" s="625"/>
      <c r="EL94" s="625"/>
      <c r="EM94" s="625"/>
      <c r="EN94" s="625"/>
      <c r="EO94" s="625"/>
      <c r="EP94" s="625"/>
      <c r="EQ94" s="625"/>
      <c r="ER94" s="625"/>
      <c r="ES94" s="625"/>
      <c r="ET94" s="625"/>
      <c r="EU94" s="625"/>
      <c r="EV94" s="625"/>
      <c r="EW94" s="625"/>
      <c r="EX94" s="625"/>
      <c r="EY94" s="625"/>
      <c r="EZ94" s="625"/>
      <c r="FA94" s="625"/>
      <c r="FB94" s="625"/>
      <c r="FC94" s="625"/>
      <c r="FD94" s="625"/>
      <c r="FE94" s="625"/>
      <c r="FF94" s="625"/>
      <c r="FG94" s="625"/>
      <c r="FH94" s="625"/>
      <c r="FI94" s="625"/>
      <c r="FJ94" s="625"/>
      <c r="FK94" s="625"/>
      <c r="FL94" s="625"/>
      <c r="FM94" s="625"/>
      <c r="FN94" s="625"/>
      <c r="FO94" s="625"/>
      <c r="FP94" s="625"/>
      <c r="FQ94" s="625"/>
      <c r="FR94" s="625"/>
      <c r="FS94" s="625"/>
      <c r="FT94" s="625"/>
      <c r="FU94" s="625"/>
      <c r="FV94" s="625"/>
      <c r="FW94" s="625"/>
      <c r="FX94" s="625"/>
      <c r="FY94" s="625"/>
      <c r="FZ94" s="625"/>
      <c r="GA94" s="625"/>
      <c r="GB94" s="625"/>
      <c r="GC94" s="625"/>
      <c r="GD94" s="625"/>
      <c r="GE94" s="625"/>
      <c r="GF94" s="625"/>
      <c r="GG94" s="625"/>
      <c r="GH94" s="625"/>
      <c r="GI94" s="625"/>
      <c r="GJ94" s="625"/>
      <c r="GK94" s="625"/>
      <c r="GL94" s="625"/>
      <c r="GM94" s="625"/>
      <c r="GN94" s="625"/>
      <c r="GO94" s="625"/>
      <c r="GP94" s="625"/>
      <c r="GQ94" s="625"/>
      <c r="GR94" s="625"/>
      <c r="GS94" s="625"/>
      <c r="GT94" s="625"/>
      <c r="GU94" s="625"/>
      <c r="GV94" s="625"/>
      <c r="GW94" s="625"/>
      <c r="GX94" s="625"/>
      <c r="GY94" s="625"/>
      <c r="GZ94" s="625"/>
      <c r="HA94" s="625"/>
      <c r="HB94" s="625"/>
      <c r="HC94" s="625"/>
      <c r="HD94" s="625"/>
      <c r="HE94" s="625"/>
      <c r="HF94" s="625"/>
      <c r="HG94" s="625"/>
      <c r="HH94" s="625"/>
      <c r="HI94" s="625"/>
      <c r="HJ94" s="625"/>
      <c r="HK94" s="625"/>
      <c r="HL94" s="625"/>
      <c r="HM94" s="625"/>
      <c r="HN94" s="625"/>
      <c r="HO94" s="625"/>
      <c r="HP94" s="625"/>
      <c r="HQ94" s="625"/>
      <c r="HR94" s="625"/>
      <c r="HS94" s="625"/>
    </row>
    <row r="95" spans="1:227" ht="15">
      <c r="A95" s="1075" t="s">
        <v>224</v>
      </c>
      <c r="B95" s="1076" t="s">
        <v>261</v>
      </c>
      <c r="C95" s="591"/>
      <c r="D95" s="631">
        <v>2</v>
      </c>
      <c r="E95" s="595"/>
      <c r="F95" s="595"/>
      <c r="G95" s="1077">
        <v>4</v>
      </c>
      <c r="H95" s="595">
        <v>120</v>
      </c>
      <c r="I95" s="762">
        <v>36</v>
      </c>
      <c r="J95" s="763">
        <v>18</v>
      </c>
      <c r="K95" s="595"/>
      <c r="L95" s="595"/>
      <c r="M95" s="595">
        <v>84</v>
      </c>
      <c r="N95" s="1079">
        <v>2</v>
      </c>
      <c r="O95" s="1078"/>
      <c r="Q95" s="1074"/>
      <c r="R95" s="635"/>
      <c r="S95" s="628">
        <v>0.34285714285714286</v>
      </c>
      <c r="T95" s="625"/>
      <c r="U95" s="625"/>
      <c r="V95" s="625"/>
      <c r="W95" s="625"/>
      <c r="X95" s="625"/>
      <c r="Y95" s="625"/>
      <c r="Z95" s="625"/>
      <c r="AA95" s="625"/>
      <c r="AB95" s="625"/>
      <c r="AC95" s="625"/>
      <c r="AD95" s="625"/>
      <c r="AE95" s="625"/>
      <c r="AF95" s="625"/>
      <c r="AG95" s="625"/>
      <c r="AH95" s="625"/>
      <c r="AI95" s="625"/>
      <c r="AJ95" s="625"/>
      <c r="AK95" s="625"/>
      <c r="AL95" s="625"/>
      <c r="AM95" s="625"/>
      <c r="AN95" s="625"/>
      <c r="AO95" s="625"/>
      <c r="AP95" s="625"/>
      <c r="AQ95" s="625"/>
      <c r="AR95" s="625"/>
      <c r="AS95" s="625"/>
      <c r="AT95" s="625"/>
      <c r="AU95" s="625"/>
      <c r="AV95" s="1142" t="s">
        <v>396</v>
      </c>
      <c r="AW95" s="1142" t="s">
        <v>388</v>
      </c>
      <c r="AX95" s="583" t="s">
        <v>38</v>
      </c>
      <c r="AY95" s="625"/>
      <c r="AZ95" s="625"/>
      <c r="BA95" s="625"/>
      <c r="BB95" s="625"/>
      <c r="BC95" s="625"/>
      <c r="BD95" s="625"/>
      <c r="BE95" s="625"/>
      <c r="BF95" s="625"/>
      <c r="BG95" s="625"/>
      <c r="BH95" s="625"/>
      <c r="BI95" s="625"/>
      <c r="BJ95" s="625"/>
      <c r="BK95" s="625"/>
      <c r="BL95" s="625"/>
      <c r="BM95" s="625"/>
      <c r="BN95" s="625"/>
      <c r="BO95" s="625"/>
      <c r="BP95" s="625"/>
      <c r="BQ95" s="625"/>
      <c r="BR95" s="625"/>
      <c r="BS95" s="625"/>
      <c r="BT95" s="625"/>
      <c r="BU95" s="625"/>
      <c r="BV95" s="625"/>
      <c r="BW95" s="625"/>
      <c r="BX95" s="625"/>
      <c r="BY95" s="625"/>
      <c r="BZ95" s="625"/>
      <c r="CA95" s="625"/>
      <c r="CB95" s="625"/>
      <c r="CC95" s="625"/>
      <c r="CD95" s="625"/>
      <c r="CE95" s="625"/>
      <c r="CF95" s="625"/>
      <c r="CG95" s="625"/>
      <c r="CH95" s="625"/>
      <c r="CI95" s="625"/>
      <c r="CJ95" s="625"/>
      <c r="CK95" s="625"/>
      <c r="CL95" s="625"/>
      <c r="CM95" s="625"/>
      <c r="CN95" s="625"/>
      <c r="CO95" s="625"/>
      <c r="CP95" s="625"/>
      <c r="CQ95" s="625"/>
      <c r="CR95" s="625"/>
      <c r="CS95" s="625"/>
      <c r="CT95" s="625"/>
      <c r="CU95" s="625"/>
      <c r="CV95" s="625"/>
      <c r="CW95" s="625"/>
      <c r="CX95" s="625"/>
      <c r="CY95" s="625"/>
      <c r="CZ95" s="625"/>
      <c r="DA95" s="625"/>
      <c r="DB95" s="625"/>
      <c r="DC95" s="625"/>
      <c r="DD95" s="625"/>
      <c r="DE95" s="625"/>
      <c r="DF95" s="625"/>
      <c r="DG95" s="625"/>
      <c r="DH95" s="625"/>
      <c r="DI95" s="625"/>
      <c r="DJ95" s="625"/>
      <c r="DK95" s="625"/>
      <c r="DL95" s="625"/>
      <c r="DM95" s="625"/>
      <c r="DN95" s="625"/>
      <c r="DO95" s="625"/>
      <c r="DP95" s="625"/>
      <c r="DQ95" s="625"/>
      <c r="DR95" s="625"/>
      <c r="DS95" s="625"/>
      <c r="DT95" s="625"/>
      <c r="DU95" s="625"/>
      <c r="DV95" s="625"/>
      <c r="DW95" s="625"/>
      <c r="DX95" s="625"/>
      <c r="DY95" s="625"/>
      <c r="DZ95" s="625"/>
      <c r="EA95" s="625"/>
      <c r="EB95" s="625"/>
      <c r="EC95" s="625"/>
      <c r="ED95" s="625"/>
      <c r="EE95" s="625"/>
      <c r="EF95" s="625"/>
      <c r="EG95" s="625"/>
      <c r="EH95" s="625"/>
      <c r="EI95" s="625"/>
      <c r="EJ95" s="625"/>
      <c r="EK95" s="625"/>
      <c r="EL95" s="625"/>
      <c r="EM95" s="625"/>
      <c r="EN95" s="625"/>
      <c r="EO95" s="625"/>
      <c r="EP95" s="625"/>
      <c r="EQ95" s="625"/>
      <c r="ER95" s="625"/>
      <c r="ES95" s="625"/>
      <c r="ET95" s="625"/>
      <c r="EU95" s="625"/>
      <c r="EV95" s="625"/>
      <c r="EW95" s="625"/>
      <c r="EX95" s="625"/>
      <c r="EY95" s="625"/>
      <c r="EZ95" s="625"/>
      <c r="FA95" s="625"/>
      <c r="FB95" s="625"/>
      <c r="FC95" s="625"/>
      <c r="FD95" s="625"/>
      <c r="FE95" s="625"/>
      <c r="FF95" s="625"/>
      <c r="FG95" s="625"/>
      <c r="FH95" s="625"/>
      <c r="FI95" s="625"/>
      <c r="FJ95" s="625"/>
      <c r="FK95" s="625"/>
      <c r="FL95" s="625"/>
      <c r="FM95" s="625"/>
      <c r="FN95" s="625"/>
      <c r="FO95" s="625"/>
      <c r="FP95" s="625"/>
      <c r="FQ95" s="625"/>
      <c r="FR95" s="625"/>
      <c r="FS95" s="625"/>
      <c r="FT95" s="625"/>
      <c r="FU95" s="625"/>
      <c r="FV95" s="625"/>
      <c r="FW95" s="625"/>
      <c r="FX95" s="625"/>
      <c r="FY95" s="625"/>
      <c r="FZ95" s="625"/>
      <c r="GA95" s="625"/>
      <c r="GB95" s="625"/>
      <c r="GC95" s="625"/>
      <c r="GD95" s="625"/>
      <c r="GE95" s="625"/>
      <c r="GF95" s="625"/>
      <c r="GG95" s="625"/>
      <c r="GH95" s="625"/>
      <c r="GI95" s="625"/>
      <c r="GJ95" s="625"/>
      <c r="GK95" s="625"/>
      <c r="GL95" s="625"/>
      <c r="GM95" s="625"/>
      <c r="GN95" s="625"/>
      <c r="GO95" s="625"/>
      <c r="GP95" s="625"/>
      <c r="GQ95" s="625"/>
      <c r="GR95" s="625"/>
      <c r="GS95" s="625"/>
      <c r="GT95" s="625"/>
      <c r="GU95" s="625"/>
      <c r="GV95" s="625"/>
      <c r="GW95" s="625"/>
      <c r="GX95" s="625"/>
      <c r="GY95" s="625"/>
      <c r="GZ95" s="625"/>
      <c r="HA95" s="625"/>
      <c r="HB95" s="625"/>
      <c r="HC95" s="625"/>
      <c r="HD95" s="625"/>
      <c r="HE95" s="625"/>
      <c r="HF95" s="625"/>
      <c r="HG95" s="625"/>
      <c r="HH95" s="625"/>
      <c r="HI95" s="625"/>
      <c r="HJ95" s="625"/>
      <c r="HK95" s="625"/>
      <c r="HL95" s="625"/>
      <c r="HM95" s="625"/>
      <c r="HN95" s="625"/>
      <c r="HO95" s="625"/>
      <c r="HP95" s="625"/>
      <c r="HQ95" s="625"/>
      <c r="HR95" s="625"/>
      <c r="HS95" s="625"/>
    </row>
    <row r="96" spans="1:227" ht="30.75">
      <c r="A96" s="1080" t="s">
        <v>283</v>
      </c>
      <c r="B96" s="1081" t="s">
        <v>263</v>
      </c>
      <c r="C96" s="1082"/>
      <c r="D96" s="1083"/>
      <c r="E96" s="1083" t="s">
        <v>279</v>
      </c>
      <c r="F96" s="1083"/>
      <c r="G96" s="1084">
        <v>1.5</v>
      </c>
      <c r="H96" s="1085">
        <v>45</v>
      </c>
      <c r="I96" s="591">
        <v>18</v>
      </c>
      <c r="J96" s="591"/>
      <c r="K96" s="591"/>
      <c r="L96" s="591">
        <v>9</v>
      </c>
      <c r="M96" s="591">
        <v>27</v>
      </c>
      <c r="N96" s="1070">
        <v>1</v>
      </c>
      <c r="O96" s="1060"/>
      <c r="Q96" s="776"/>
      <c r="R96" s="584"/>
      <c r="S96" s="695">
        <v>0.4</v>
      </c>
      <c r="T96" s="696"/>
      <c r="U96" s="696"/>
      <c r="V96" s="696"/>
      <c r="W96" s="696"/>
      <c r="X96" s="696"/>
      <c r="Y96" s="696"/>
      <c r="Z96" s="696"/>
      <c r="AA96" s="696"/>
      <c r="AB96" s="696"/>
      <c r="AC96" s="696"/>
      <c r="AD96" s="696"/>
      <c r="AE96" s="696"/>
      <c r="AF96" s="696"/>
      <c r="AG96" s="696"/>
      <c r="AH96" s="696"/>
      <c r="AI96" s="696"/>
      <c r="AJ96" s="696"/>
      <c r="AK96" s="696"/>
      <c r="AL96" s="696"/>
      <c r="AM96" s="696"/>
      <c r="AN96" s="696"/>
      <c r="AO96" s="696"/>
      <c r="AP96" s="696"/>
      <c r="AQ96" s="696"/>
      <c r="AR96" s="696"/>
      <c r="AS96" s="696"/>
      <c r="AT96" s="696"/>
      <c r="AU96" s="696"/>
      <c r="AV96" s="693" t="s">
        <v>390</v>
      </c>
      <c r="AW96" s="693" t="s">
        <v>388</v>
      </c>
      <c r="AX96" s="693" t="s">
        <v>398</v>
      </c>
      <c r="AY96" s="696"/>
      <c r="AZ96" s="696"/>
      <c r="BA96" s="696"/>
      <c r="BB96" s="696"/>
      <c r="BC96" s="696"/>
      <c r="BD96" s="696"/>
      <c r="BE96" s="696"/>
      <c r="BF96" s="696"/>
      <c r="BG96" s="696"/>
      <c r="BH96" s="696"/>
      <c r="BI96" s="696"/>
      <c r="BJ96" s="696"/>
      <c r="BK96" s="696"/>
      <c r="BL96" s="696"/>
      <c r="BM96" s="696"/>
      <c r="BN96" s="696"/>
      <c r="BO96" s="696"/>
      <c r="BP96" s="696"/>
      <c r="BQ96" s="696"/>
      <c r="BR96" s="696"/>
      <c r="BS96" s="696"/>
      <c r="BT96" s="696"/>
      <c r="BU96" s="696"/>
      <c r="BV96" s="696"/>
      <c r="BW96" s="696"/>
      <c r="BX96" s="696"/>
      <c r="BY96" s="696"/>
      <c r="BZ96" s="696"/>
      <c r="CA96" s="696"/>
      <c r="CB96" s="696"/>
      <c r="CC96" s="696"/>
      <c r="CD96" s="696"/>
      <c r="CE96" s="696"/>
      <c r="CF96" s="696"/>
      <c r="CG96" s="696"/>
      <c r="CH96" s="696"/>
      <c r="CI96" s="696"/>
      <c r="CJ96" s="696"/>
      <c r="CK96" s="696"/>
      <c r="CL96" s="696"/>
      <c r="CM96" s="696"/>
      <c r="CN96" s="696"/>
      <c r="CO96" s="696"/>
      <c r="CP96" s="696"/>
      <c r="CQ96" s="696"/>
      <c r="CR96" s="696"/>
      <c r="CS96" s="696"/>
      <c r="CT96" s="696"/>
      <c r="CU96" s="696"/>
      <c r="CV96" s="696"/>
      <c r="CW96" s="696"/>
      <c r="CX96" s="696"/>
      <c r="CY96" s="696"/>
      <c r="CZ96" s="696"/>
      <c r="DA96" s="696"/>
      <c r="DB96" s="696"/>
      <c r="DC96" s="696"/>
      <c r="DD96" s="696"/>
      <c r="DE96" s="696"/>
      <c r="DF96" s="696"/>
      <c r="DG96" s="696"/>
      <c r="DH96" s="696"/>
      <c r="DI96" s="696"/>
      <c r="DJ96" s="696"/>
      <c r="DK96" s="696"/>
      <c r="DL96" s="696"/>
      <c r="DM96" s="696"/>
      <c r="DN96" s="696"/>
      <c r="DO96" s="696"/>
      <c r="DP96" s="696"/>
      <c r="DQ96" s="696"/>
      <c r="DR96" s="696"/>
      <c r="DS96" s="696"/>
      <c r="DT96" s="696"/>
      <c r="DU96" s="696"/>
      <c r="DV96" s="696"/>
      <c r="DW96" s="696"/>
      <c r="DX96" s="696"/>
      <c r="DY96" s="696"/>
      <c r="DZ96" s="696"/>
      <c r="EA96" s="696"/>
      <c r="EB96" s="696"/>
      <c r="EC96" s="696"/>
      <c r="ED96" s="696"/>
      <c r="EE96" s="696"/>
      <c r="EF96" s="696"/>
      <c r="EG96" s="696"/>
      <c r="EH96" s="696"/>
      <c r="EI96" s="696"/>
      <c r="EJ96" s="696"/>
      <c r="EK96" s="696"/>
      <c r="EL96" s="696"/>
      <c r="EM96" s="696"/>
      <c r="EN96" s="696"/>
      <c r="EO96" s="696"/>
      <c r="EP96" s="696"/>
      <c r="EQ96" s="696"/>
      <c r="ER96" s="696"/>
      <c r="ES96" s="696"/>
      <c r="ET96" s="696"/>
      <c r="EU96" s="696"/>
      <c r="EV96" s="696"/>
      <c r="EW96" s="696"/>
      <c r="EX96" s="696"/>
      <c r="EY96" s="696"/>
      <c r="EZ96" s="696"/>
      <c r="FA96" s="696"/>
      <c r="FB96" s="696"/>
      <c r="FC96" s="696"/>
      <c r="FD96" s="696"/>
      <c r="FE96" s="696"/>
      <c r="FF96" s="696"/>
      <c r="FG96" s="696"/>
      <c r="FH96" s="696"/>
      <c r="FI96" s="696"/>
      <c r="FJ96" s="696"/>
      <c r="FK96" s="696"/>
      <c r="FL96" s="696"/>
      <c r="FM96" s="696"/>
      <c r="FN96" s="696"/>
      <c r="FO96" s="696"/>
      <c r="FP96" s="696"/>
      <c r="FQ96" s="696"/>
      <c r="FR96" s="696"/>
      <c r="FS96" s="696"/>
      <c r="FT96" s="696"/>
      <c r="FU96" s="696"/>
      <c r="FV96" s="696"/>
      <c r="FW96" s="696"/>
      <c r="FX96" s="696"/>
      <c r="FY96" s="696"/>
      <c r="FZ96" s="696"/>
      <c r="GA96" s="696"/>
      <c r="GB96" s="696"/>
      <c r="GC96" s="696"/>
      <c r="GD96" s="696"/>
      <c r="GE96" s="696"/>
      <c r="GF96" s="696"/>
      <c r="GG96" s="696"/>
      <c r="GH96" s="696"/>
      <c r="GI96" s="696"/>
      <c r="GJ96" s="696"/>
      <c r="GK96" s="696"/>
      <c r="GL96" s="696"/>
      <c r="GM96" s="696"/>
      <c r="GN96" s="696"/>
      <c r="GO96" s="696"/>
      <c r="GP96" s="696"/>
      <c r="GQ96" s="696"/>
      <c r="GR96" s="696"/>
      <c r="GS96" s="696"/>
      <c r="GT96" s="696"/>
      <c r="GU96" s="696"/>
      <c r="GV96" s="696"/>
      <c r="GW96" s="696"/>
      <c r="GX96" s="696"/>
      <c r="GY96" s="696"/>
      <c r="GZ96" s="696"/>
      <c r="HA96" s="696"/>
      <c r="HB96" s="696"/>
      <c r="HC96" s="696"/>
      <c r="HD96" s="696"/>
      <c r="HE96" s="696"/>
      <c r="HF96" s="696"/>
      <c r="HG96" s="696"/>
      <c r="HH96" s="696"/>
      <c r="HI96" s="696"/>
      <c r="HJ96" s="696"/>
      <c r="HK96" s="696"/>
      <c r="HL96" s="696"/>
      <c r="HM96" s="696"/>
      <c r="HN96" s="696"/>
      <c r="HO96" s="696"/>
      <c r="HP96" s="696"/>
      <c r="HQ96" s="696"/>
      <c r="HR96" s="696"/>
      <c r="HS96" s="696"/>
    </row>
    <row r="97" spans="1:227" ht="30.75">
      <c r="A97" s="594" t="s">
        <v>273</v>
      </c>
      <c r="B97" s="988" t="s">
        <v>296</v>
      </c>
      <c r="C97" s="989"/>
      <c r="D97" s="990">
        <v>2</v>
      </c>
      <c r="E97" s="990"/>
      <c r="F97" s="991"/>
      <c r="G97" s="992">
        <v>3.5</v>
      </c>
      <c r="H97" s="766">
        <v>105</v>
      </c>
      <c r="I97" s="595">
        <v>36</v>
      </c>
      <c r="J97" s="595">
        <v>9</v>
      </c>
      <c r="K97" s="595"/>
      <c r="L97" s="595">
        <v>9</v>
      </c>
      <c r="M97" s="771">
        <v>69</v>
      </c>
      <c r="N97" s="1065">
        <v>2</v>
      </c>
      <c r="O97" s="1064"/>
      <c r="Q97" s="652"/>
      <c r="R97" s="584"/>
      <c r="S97" s="695">
        <v>0.34285714285714286</v>
      </c>
      <c r="T97" s="696"/>
      <c r="U97" s="696"/>
      <c r="V97" s="696"/>
      <c r="W97" s="696"/>
      <c r="X97" s="696"/>
      <c r="Y97" s="696"/>
      <c r="Z97" s="696"/>
      <c r="AA97" s="696"/>
      <c r="AB97" s="696"/>
      <c r="AC97" s="696"/>
      <c r="AD97" s="696"/>
      <c r="AE97" s="696"/>
      <c r="AF97" s="696"/>
      <c r="AG97" s="696"/>
      <c r="AH97" s="696"/>
      <c r="AI97" s="696"/>
      <c r="AJ97" s="696"/>
      <c r="AK97" s="696"/>
      <c r="AL97" s="696"/>
      <c r="AM97" s="696"/>
      <c r="AN97" s="696"/>
      <c r="AO97" s="696"/>
      <c r="AP97" s="696"/>
      <c r="AQ97" s="696"/>
      <c r="AR97" s="696"/>
      <c r="AS97" s="696"/>
      <c r="AT97" s="696"/>
      <c r="AU97" s="696"/>
      <c r="AV97" s="693" t="s">
        <v>390</v>
      </c>
      <c r="AW97" s="693" t="s">
        <v>388</v>
      </c>
      <c r="AX97" s="583" t="s">
        <v>38</v>
      </c>
      <c r="AY97" s="696"/>
      <c r="AZ97" s="696"/>
      <c r="BA97" s="696"/>
      <c r="BB97" s="696"/>
      <c r="BC97" s="696"/>
      <c r="BD97" s="696"/>
      <c r="BE97" s="696"/>
      <c r="BF97" s="696"/>
      <c r="BG97" s="696"/>
      <c r="BH97" s="696"/>
      <c r="BI97" s="696"/>
      <c r="BJ97" s="696"/>
      <c r="BK97" s="696"/>
      <c r="BL97" s="696"/>
      <c r="BM97" s="696"/>
      <c r="BN97" s="696"/>
      <c r="BO97" s="696"/>
      <c r="BP97" s="696"/>
      <c r="BQ97" s="696"/>
      <c r="BR97" s="696"/>
      <c r="BS97" s="696"/>
      <c r="BT97" s="696"/>
      <c r="BU97" s="696"/>
      <c r="BV97" s="696"/>
      <c r="BW97" s="696"/>
      <c r="BX97" s="696"/>
      <c r="BY97" s="696"/>
      <c r="BZ97" s="696"/>
      <c r="CA97" s="696"/>
      <c r="CB97" s="696"/>
      <c r="CC97" s="696"/>
      <c r="CD97" s="696"/>
      <c r="CE97" s="696"/>
      <c r="CF97" s="696"/>
      <c r="CG97" s="696"/>
      <c r="CH97" s="696"/>
      <c r="CI97" s="696"/>
      <c r="CJ97" s="696"/>
      <c r="CK97" s="696"/>
      <c r="CL97" s="696"/>
      <c r="CM97" s="696"/>
      <c r="CN97" s="696"/>
      <c r="CO97" s="696"/>
      <c r="CP97" s="696"/>
      <c r="CQ97" s="696"/>
      <c r="CR97" s="696"/>
      <c r="CS97" s="696"/>
      <c r="CT97" s="696"/>
      <c r="CU97" s="696"/>
      <c r="CV97" s="696"/>
      <c r="CW97" s="696"/>
      <c r="CX97" s="696"/>
      <c r="CY97" s="696"/>
      <c r="CZ97" s="696"/>
      <c r="DA97" s="696"/>
      <c r="DB97" s="696"/>
      <c r="DC97" s="696"/>
      <c r="DD97" s="696"/>
      <c r="DE97" s="696"/>
      <c r="DF97" s="696"/>
      <c r="DG97" s="696"/>
      <c r="DH97" s="696"/>
      <c r="DI97" s="696"/>
      <c r="DJ97" s="696"/>
      <c r="DK97" s="696"/>
      <c r="DL97" s="696"/>
      <c r="DM97" s="696"/>
      <c r="DN97" s="696"/>
      <c r="DO97" s="696"/>
      <c r="DP97" s="696"/>
      <c r="DQ97" s="696"/>
      <c r="DR97" s="696"/>
      <c r="DS97" s="696"/>
      <c r="DT97" s="696"/>
      <c r="DU97" s="696"/>
      <c r="DV97" s="696"/>
      <c r="DW97" s="696"/>
      <c r="DX97" s="696"/>
      <c r="DY97" s="696"/>
      <c r="DZ97" s="696"/>
      <c r="EA97" s="696"/>
      <c r="EB97" s="696"/>
      <c r="EC97" s="696"/>
      <c r="ED97" s="696"/>
      <c r="EE97" s="696"/>
      <c r="EF97" s="696"/>
      <c r="EG97" s="696"/>
      <c r="EH97" s="696"/>
      <c r="EI97" s="696"/>
      <c r="EJ97" s="696"/>
      <c r="EK97" s="696"/>
      <c r="EL97" s="696"/>
      <c r="EM97" s="696"/>
      <c r="EN97" s="696"/>
      <c r="EO97" s="696"/>
      <c r="EP97" s="696"/>
      <c r="EQ97" s="696"/>
      <c r="ER97" s="696"/>
      <c r="ES97" s="696"/>
      <c r="ET97" s="696"/>
      <c r="EU97" s="696"/>
      <c r="EV97" s="696"/>
      <c r="EW97" s="696"/>
      <c r="EX97" s="696"/>
      <c r="EY97" s="696"/>
      <c r="EZ97" s="696"/>
      <c r="FA97" s="696"/>
      <c r="FB97" s="696"/>
      <c r="FC97" s="696"/>
      <c r="FD97" s="696"/>
      <c r="FE97" s="696"/>
      <c r="FF97" s="696"/>
      <c r="FG97" s="696"/>
      <c r="FH97" s="696"/>
      <c r="FI97" s="696"/>
      <c r="FJ97" s="696"/>
      <c r="FK97" s="696"/>
      <c r="FL97" s="696"/>
      <c r="FM97" s="696"/>
      <c r="FN97" s="696"/>
      <c r="FO97" s="696"/>
      <c r="FP97" s="696"/>
      <c r="FQ97" s="696"/>
      <c r="FR97" s="696"/>
      <c r="FS97" s="696"/>
      <c r="FT97" s="696"/>
      <c r="FU97" s="696"/>
      <c r="FV97" s="696"/>
      <c r="FW97" s="696"/>
      <c r="FX97" s="696"/>
      <c r="FY97" s="696"/>
      <c r="FZ97" s="696"/>
      <c r="GA97" s="696"/>
      <c r="GB97" s="696"/>
      <c r="GC97" s="696"/>
      <c r="GD97" s="696"/>
      <c r="GE97" s="696"/>
      <c r="GF97" s="696"/>
      <c r="GG97" s="696"/>
      <c r="GH97" s="696"/>
      <c r="GI97" s="696"/>
      <c r="GJ97" s="696"/>
      <c r="GK97" s="696"/>
      <c r="GL97" s="696"/>
      <c r="GM97" s="696"/>
      <c r="GN97" s="696"/>
      <c r="GO97" s="696"/>
      <c r="GP97" s="696"/>
      <c r="GQ97" s="696"/>
      <c r="GR97" s="696"/>
      <c r="GS97" s="696"/>
      <c r="GT97" s="696"/>
      <c r="GU97" s="696"/>
      <c r="GV97" s="696"/>
      <c r="GW97" s="696"/>
      <c r="GX97" s="696"/>
      <c r="GY97" s="696"/>
      <c r="GZ97" s="696"/>
      <c r="HA97" s="696"/>
      <c r="HB97" s="696"/>
      <c r="HC97" s="696"/>
      <c r="HD97" s="696"/>
      <c r="HE97" s="696"/>
      <c r="HF97" s="696"/>
      <c r="HG97" s="696"/>
      <c r="HH97" s="696"/>
      <c r="HI97" s="696"/>
      <c r="HJ97" s="696"/>
      <c r="HK97" s="696"/>
      <c r="HL97" s="696"/>
      <c r="HM97" s="696"/>
      <c r="HN97" s="696"/>
      <c r="HO97" s="696"/>
      <c r="HP97" s="696"/>
      <c r="HQ97" s="696"/>
      <c r="HR97" s="696"/>
      <c r="HS97" s="696"/>
    </row>
    <row r="98" spans="1:227" ht="15">
      <c r="A98" s="594" t="s">
        <v>284</v>
      </c>
      <c r="B98" s="988" t="s">
        <v>278</v>
      </c>
      <c r="C98" s="989">
        <v>2</v>
      </c>
      <c r="D98" s="990"/>
      <c r="E98" s="990"/>
      <c r="F98" s="991"/>
      <c r="G98" s="992">
        <v>3.5</v>
      </c>
      <c r="H98" s="766">
        <v>105</v>
      </c>
      <c r="I98" s="595">
        <v>36</v>
      </c>
      <c r="J98" s="595">
        <v>9</v>
      </c>
      <c r="K98" s="595">
        <v>9</v>
      </c>
      <c r="L98" s="595"/>
      <c r="M98" s="771">
        <v>69</v>
      </c>
      <c r="N98" s="1065">
        <v>2</v>
      </c>
      <c r="O98" s="1064"/>
      <c r="Q98" s="652"/>
      <c r="R98" s="584"/>
      <c r="S98" s="695">
        <v>0.34285714285714286</v>
      </c>
      <c r="T98" s="696"/>
      <c r="U98" s="696"/>
      <c r="V98" s="696"/>
      <c r="W98" s="696"/>
      <c r="X98" s="696"/>
      <c r="Y98" s="696"/>
      <c r="Z98" s="696"/>
      <c r="AA98" s="696"/>
      <c r="AB98" s="696"/>
      <c r="AC98" s="696"/>
      <c r="AD98" s="696"/>
      <c r="AE98" s="696"/>
      <c r="AF98" s="696"/>
      <c r="AG98" s="696"/>
      <c r="AH98" s="696"/>
      <c r="AI98" s="696"/>
      <c r="AJ98" s="696"/>
      <c r="AK98" s="696"/>
      <c r="AL98" s="696"/>
      <c r="AM98" s="696"/>
      <c r="AN98" s="696"/>
      <c r="AO98" s="696"/>
      <c r="AP98" s="696"/>
      <c r="AQ98" s="696"/>
      <c r="AR98" s="696"/>
      <c r="AS98" s="696"/>
      <c r="AT98" s="696"/>
      <c r="AU98" s="696"/>
      <c r="AV98" s="693" t="s">
        <v>390</v>
      </c>
      <c r="AW98" s="693" t="s">
        <v>388</v>
      </c>
      <c r="AX98" s="583" t="s">
        <v>385</v>
      </c>
      <c r="AY98" s="696"/>
      <c r="AZ98" s="696"/>
      <c r="BA98" s="696"/>
      <c r="BB98" s="696"/>
      <c r="BC98" s="696"/>
      <c r="BD98" s="696"/>
      <c r="BE98" s="696"/>
      <c r="BF98" s="696"/>
      <c r="BG98" s="696"/>
      <c r="BH98" s="696"/>
      <c r="BI98" s="696"/>
      <c r="BJ98" s="696"/>
      <c r="BK98" s="696"/>
      <c r="BL98" s="696"/>
      <c r="BM98" s="696"/>
      <c r="BN98" s="696"/>
      <c r="BO98" s="696"/>
      <c r="BP98" s="696"/>
      <c r="BQ98" s="696"/>
      <c r="BR98" s="696"/>
      <c r="BS98" s="696"/>
      <c r="BT98" s="696"/>
      <c r="BU98" s="696"/>
      <c r="BV98" s="696"/>
      <c r="BW98" s="696"/>
      <c r="BX98" s="696"/>
      <c r="BY98" s="696"/>
      <c r="BZ98" s="696"/>
      <c r="CA98" s="696"/>
      <c r="CB98" s="696"/>
      <c r="CC98" s="696"/>
      <c r="CD98" s="696"/>
      <c r="CE98" s="696"/>
      <c r="CF98" s="696"/>
      <c r="CG98" s="696"/>
      <c r="CH98" s="696"/>
      <c r="CI98" s="696"/>
      <c r="CJ98" s="696"/>
      <c r="CK98" s="696"/>
      <c r="CL98" s="696"/>
      <c r="CM98" s="696"/>
      <c r="CN98" s="696"/>
      <c r="CO98" s="696"/>
      <c r="CP98" s="696"/>
      <c r="CQ98" s="696"/>
      <c r="CR98" s="696"/>
      <c r="CS98" s="696"/>
      <c r="CT98" s="696"/>
      <c r="CU98" s="696"/>
      <c r="CV98" s="696"/>
      <c r="CW98" s="696"/>
      <c r="CX98" s="696"/>
      <c r="CY98" s="696"/>
      <c r="CZ98" s="696"/>
      <c r="DA98" s="696"/>
      <c r="DB98" s="696"/>
      <c r="DC98" s="696"/>
      <c r="DD98" s="696"/>
      <c r="DE98" s="696"/>
      <c r="DF98" s="696"/>
      <c r="DG98" s="696"/>
      <c r="DH98" s="696"/>
      <c r="DI98" s="696"/>
      <c r="DJ98" s="696"/>
      <c r="DK98" s="696"/>
      <c r="DL98" s="696"/>
      <c r="DM98" s="696"/>
      <c r="DN98" s="696"/>
      <c r="DO98" s="696"/>
      <c r="DP98" s="696"/>
      <c r="DQ98" s="696"/>
      <c r="DR98" s="696"/>
      <c r="DS98" s="696"/>
      <c r="DT98" s="696"/>
      <c r="DU98" s="696"/>
      <c r="DV98" s="696"/>
      <c r="DW98" s="696"/>
      <c r="DX98" s="696"/>
      <c r="DY98" s="696"/>
      <c r="DZ98" s="696"/>
      <c r="EA98" s="696"/>
      <c r="EB98" s="696"/>
      <c r="EC98" s="696"/>
      <c r="ED98" s="696"/>
      <c r="EE98" s="696"/>
      <c r="EF98" s="696"/>
      <c r="EG98" s="696"/>
      <c r="EH98" s="696"/>
      <c r="EI98" s="696"/>
      <c r="EJ98" s="696"/>
      <c r="EK98" s="696"/>
      <c r="EL98" s="696"/>
      <c r="EM98" s="696"/>
      <c r="EN98" s="696"/>
      <c r="EO98" s="696"/>
      <c r="EP98" s="696"/>
      <c r="EQ98" s="696"/>
      <c r="ER98" s="696"/>
      <c r="ES98" s="696"/>
      <c r="ET98" s="696"/>
      <c r="EU98" s="696"/>
      <c r="EV98" s="696"/>
      <c r="EW98" s="696"/>
      <c r="EX98" s="696"/>
      <c r="EY98" s="696"/>
      <c r="EZ98" s="696"/>
      <c r="FA98" s="696"/>
      <c r="FB98" s="696"/>
      <c r="FC98" s="696"/>
      <c r="FD98" s="696"/>
      <c r="FE98" s="696"/>
      <c r="FF98" s="696"/>
      <c r="FG98" s="696"/>
      <c r="FH98" s="696"/>
      <c r="FI98" s="696"/>
      <c r="FJ98" s="696"/>
      <c r="FK98" s="696"/>
      <c r="FL98" s="696"/>
      <c r="FM98" s="696"/>
      <c r="FN98" s="696"/>
      <c r="FO98" s="696"/>
      <c r="FP98" s="696"/>
      <c r="FQ98" s="696"/>
      <c r="FR98" s="696"/>
      <c r="FS98" s="696"/>
      <c r="FT98" s="696"/>
      <c r="FU98" s="696"/>
      <c r="FV98" s="696"/>
      <c r="FW98" s="696"/>
      <c r="FX98" s="696"/>
      <c r="FY98" s="696"/>
      <c r="FZ98" s="696"/>
      <c r="GA98" s="696"/>
      <c r="GB98" s="696"/>
      <c r="GC98" s="696"/>
      <c r="GD98" s="696"/>
      <c r="GE98" s="696"/>
      <c r="GF98" s="696"/>
      <c r="GG98" s="696"/>
      <c r="GH98" s="696"/>
      <c r="GI98" s="696"/>
      <c r="GJ98" s="696"/>
      <c r="GK98" s="696"/>
      <c r="GL98" s="696"/>
      <c r="GM98" s="696"/>
      <c r="GN98" s="696"/>
      <c r="GO98" s="696"/>
      <c r="GP98" s="696"/>
      <c r="GQ98" s="696"/>
      <c r="GR98" s="696"/>
      <c r="GS98" s="696"/>
      <c r="GT98" s="696"/>
      <c r="GU98" s="696"/>
      <c r="GV98" s="696"/>
      <c r="GW98" s="696"/>
      <c r="GX98" s="696"/>
      <c r="GY98" s="696"/>
      <c r="GZ98" s="696"/>
      <c r="HA98" s="696"/>
      <c r="HB98" s="696"/>
      <c r="HC98" s="696"/>
      <c r="HD98" s="696"/>
      <c r="HE98" s="696"/>
      <c r="HF98" s="696"/>
      <c r="HG98" s="696"/>
      <c r="HH98" s="696"/>
      <c r="HI98" s="696"/>
      <c r="HJ98" s="696"/>
      <c r="HK98" s="696"/>
      <c r="HL98" s="696"/>
      <c r="HM98" s="696"/>
      <c r="HN98" s="696"/>
      <c r="HO98" s="696"/>
      <c r="HP98" s="696"/>
      <c r="HQ98" s="696"/>
      <c r="HR98" s="696"/>
      <c r="HS98" s="696"/>
    </row>
    <row r="99" spans="1:227" ht="30.75">
      <c r="A99" s="1073" t="s">
        <v>286</v>
      </c>
      <c r="B99" s="988" t="s">
        <v>277</v>
      </c>
      <c r="C99" s="989"/>
      <c r="D99" s="990">
        <v>2</v>
      </c>
      <c r="E99" s="990"/>
      <c r="F99" s="1072"/>
      <c r="G99" s="1001">
        <v>3.5</v>
      </c>
      <c r="H99" s="767">
        <v>105</v>
      </c>
      <c r="I99" s="722">
        <v>36</v>
      </c>
      <c r="J99" s="761">
        <v>9</v>
      </c>
      <c r="K99" s="761"/>
      <c r="L99" s="761">
        <v>9</v>
      </c>
      <c r="M99" s="773">
        <v>69</v>
      </c>
      <c r="N99" s="1061">
        <v>2</v>
      </c>
      <c r="O99" s="1070"/>
      <c r="Q99" s="775"/>
      <c r="R99" s="589"/>
      <c r="S99" s="695">
        <v>0.34285714285714286</v>
      </c>
      <c r="T99" s="696"/>
      <c r="U99" s="696"/>
      <c r="V99" s="696"/>
      <c r="W99" s="696"/>
      <c r="X99" s="696"/>
      <c r="Y99" s="696"/>
      <c r="Z99" s="696"/>
      <c r="AA99" s="696"/>
      <c r="AB99" s="696"/>
      <c r="AC99" s="696"/>
      <c r="AD99" s="696"/>
      <c r="AE99" s="696"/>
      <c r="AF99" s="696"/>
      <c r="AG99" s="696"/>
      <c r="AH99" s="696"/>
      <c r="AI99" s="696"/>
      <c r="AJ99" s="696"/>
      <c r="AK99" s="696"/>
      <c r="AL99" s="696"/>
      <c r="AM99" s="696"/>
      <c r="AN99" s="696"/>
      <c r="AO99" s="696"/>
      <c r="AP99" s="696"/>
      <c r="AQ99" s="696"/>
      <c r="AR99" s="696"/>
      <c r="AS99" s="696"/>
      <c r="AT99" s="696"/>
      <c r="AU99" s="696"/>
      <c r="AV99" s="693" t="s">
        <v>390</v>
      </c>
      <c r="AW99" s="693" t="s">
        <v>388</v>
      </c>
      <c r="AX99" s="583" t="s">
        <v>38</v>
      </c>
      <c r="AY99" s="696"/>
      <c r="AZ99" s="696"/>
      <c r="BA99" s="696"/>
      <c r="BB99" s="696"/>
      <c r="BC99" s="696"/>
      <c r="BD99" s="696"/>
      <c r="BE99" s="696"/>
      <c r="BF99" s="696"/>
      <c r="BG99" s="696"/>
      <c r="BH99" s="696"/>
      <c r="BI99" s="696"/>
      <c r="BJ99" s="696"/>
      <c r="BK99" s="696"/>
      <c r="BL99" s="696"/>
      <c r="BM99" s="696"/>
      <c r="BN99" s="696"/>
      <c r="BO99" s="696"/>
      <c r="BP99" s="696"/>
      <c r="BQ99" s="696"/>
      <c r="BR99" s="696"/>
      <c r="BS99" s="696"/>
      <c r="BT99" s="696"/>
      <c r="BU99" s="696"/>
      <c r="BV99" s="696"/>
      <c r="BW99" s="696"/>
      <c r="BX99" s="696"/>
      <c r="BY99" s="696"/>
      <c r="BZ99" s="696"/>
      <c r="CA99" s="696"/>
      <c r="CB99" s="696"/>
      <c r="CC99" s="696"/>
      <c r="CD99" s="696"/>
      <c r="CE99" s="696"/>
      <c r="CF99" s="696"/>
      <c r="CG99" s="696"/>
      <c r="CH99" s="696"/>
      <c r="CI99" s="696"/>
      <c r="CJ99" s="696"/>
      <c r="CK99" s="696"/>
      <c r="CL99" s="696"/>
      <c r="CM99" s="696"/>
      <c r="CN99" s="696"/>
      <c r="CO99" s="696"/>
      <c r="CP99" s="696"/>
      <c r="CQ99" s="696"/>
      <c r="CR99" s="696"/>
      <c r="CS99" s="696"/>
      <c r="CT99" s="696"/>
      <c r="CU99" s="696"/>
      <c r="CV99" s="696"/>
      <c r="CW99" s="696"/>
      <c r="CX99" s="696"/>
      <c r="CY99" s="696"/>
      <c r="CZ99" s="696"/>
      <c r="DA99" s="696"/>
      <c r="DB99" s="696"/>
      <c r="DC99" s="696"/>
      <c r="DD99" s="696"/>
      <c r="DE99" s="696"/>
      <c r="DF99" s="696"/>
      <c r="DG99" s="696"/>
      <c r="DH99" s="696"/>
      <c r="DI99" s="696"/>
      <c r="DJ99" s="696"/>
      <c r="DK99" s="696"/>
      <c r="DL99" s="696"/>
      <c r="DM99" s="696"/>
      <c r="DN99" s="696"/>
      <c r="DO99" s="696"/>
      <c r="DP99" s="696"/>
      <c r="DQ99" s="696"/>
      <c r="DR99" s="696"/>
      <c r="DS99" s="696"/>
      <c r="DT99" s="696"/>
      <c r="DU99" s="696"/>
      <c r="DV99" s="696"/>
      <c r="DW99" s="696"/>
      <c r="DX99" s="696"/>
      <c r="DY99" s="696"/>
      <c r="DZ99" s="696"/>
      <c r="EA99" s="696"/>
      <c r="EB99" s="696"/>
      <c r="EC99" s="696"/>
      <c r="ED99" s="696"/>
      <c r="EE99" s="696"/>
      <c r="EF99" s="696"/>
      <c r="EG99" s="696"/>
      <c r="EH99" s="696"/>
      <c r="EI99" s="696"/>
      <c r="EJ99" s="696"/>
      <c r="EK99" s="696"/>
      <c r="EL99" s="696"/>
      <c r="EM99" s="696"/>
      <c r="EN99" s="696"/>
      <c r="EO99" s="696"/>
      <c r="EP99" s="696"/>
      <c r="EQ99" s="696"/>
      <c r="ER99" s="696"/>
      <c r="ES99" s="696"/>
      <c r="ET99" s="696"/>
      <c r="EU99" s="696"/>
      <c r="EV99" s="696"/>
      <c r="EW99" s="696"/>
      <c r="EX99" s="696"/>
      <c r="EY99" s="696"/>
      <c r="EZ99" s="696"/>
      <c r="FA99" s="696"/>
      <c r="FB99" s="696"/>
      <c r="FC99" s="696"/>
      <c r="FD99" s="696"/>
      <c r="FE99" s="696"/>
      <c r="FF99" s="696"/>
      <c r="FG99" s="696"/>
      <c r="FH99" s="696"/>
      <c r="FI99" s="696"/>
      <c r="FJ99" s="696"/>
      <c r="FK99" s="696"/>
      <c r="FL99" s="696"/>
      <c r="FM99" s="696"/>
      <c r="FN99" s="696"/>
      <c r="FO99" s="696"/>
      <c r="FP99" s="696"/>
      <c r="FQ99" s="696"/>
      <c r="FR99" s="696"/>
      <c r="FS99" s="696"/>
      <c r="FT99" s="696"/>
      <c r="FU99" s="696"/>
      <c r="FV99" s="696"/>
      <c r="FW99" s="696"/>
      <c r="FX99" s="696"/>
      <c r="FY99" s="696"/>
      <c r="FZ99" s="696"/>
      <c r="GA99" s="696"/>
      <c r="GB99" s="696"/>
      <c r="GC99" s="696"/>
      <c r="GD99" s="696"/>
      <c r="GE99" s="696"/>
      <c r="GF99" s="696"/>
      <c r="GG99" s="696"/>
      <c r="GH99" s="696"/>
      <c r="GI99" s="696"/>
      <c r="GJ99" s="696"/>
      <c r="GK99" s="696"/>
      <c r="GL99" s="696"/>
      <c r="GM99" s="696"/>
      <c r="GN99" s="696"/>
      <c r="GO99" s="696"/>
      <c r="GP99" s="696"/>
      <c r="GQ99" s="696"/>
      <c r="GR99" s="696"/>
      <c r="GS99" s="696"/>
      <c r="GT99" s="696"/>
      <c r="GU99" s="696"/>
      <c r="GV99" s="696"/>
      <c r="GW99" s="696"/>
      <c r="GX99" s="696"/>
      <c r="GY99" s="696"/>
      <c r="GZ99" s="696"/>
      <c r="HA99" s="696"/>
      <c r="HB99" s="696"/>
      <c r="HC99" s="696"/>
      <c r="HD99" s="696"/>
      <c r="HE99" s="696"/>
      <c r="HF99" s="696"/>
      <c r="HG99" s="696"/>
      <c r="HH99" s="696"/>
      <c r="HI99" s="696"/>
      <c r="HJ99" s="696"/>
      <c r="HK99" s="696"/>
      <c r="HL99" s="696"/>
      <c r="HM99" s="696"/>
      <c r="HN99" s="696"/>
      <c r="HO99" s="696"/>
      <c r="HP99" s="696"/>
      <c r="HQ99" s="696"/>
      <c r="HR99" s="696"/>
      <c r="HS99" s="696"/>
    </row>
    <row r="100" spans="2:49" ht="15">
      <c r="B100" s="2" t="s">
        <v>391</v>
      </c>
      <c r="N100" s="3" t="s">
        <v>182</v>
      </c>
      <c r="AW100" s="2" t="s">
        <v>392</v>
      </c>
    </row>
    <row r="109" spans="1:227" ht="15">
      <c r="A109" s="857" t="s">
        <v>224</v>
      </c>
      <c r="B109" s="858" t="s">
        <v>218</v>
      </c>
      <c r="C109" s="859"/>
      <c r="D109" s="717">
        <v>2</v>
      </c>
      <c r="E109" s="860"/>
      <c r="F109" s="861"/>
      <c r="G109" s="862">
        <v>3</v>
      </c>
      <c r="H109" s="863">
        <v>90</v>
      </c>
      <c r="I109" s="864">
        <v>36</v>
      </c>
      <c r="J109" s="865">
        <v>18</v>
      </c>
      <c r="K109" s="865"/>
      <c r="L109" s="865">
        <v>18</v>
      </c>
      <c r="M109" s="866">
        <v>54</v>
      </c>
      <c r="N109" s="867"/>
      <c r="O109" s="1049">
        <v>2</v>
      </c>
      <c r="P109" s="1049">
        <v>2</v>
      </c>
      <c r="Q109" s="869"/>
      <c r="R109" s="584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</row>
    <row r="110" spans="1:227" ht="30.75">
      <c r="A110" s="594" t="s">
        <v>227</v>
      </c>
      <c r="B110" s="800" t="s">
        <v>33</v>
      </c>
      <c r="C110" s="801">
        <v>2</v>
      </c>
      <c r="D110" s="802"/>
      <c r="E110" s="802"/>
      <c r="F110" s="803"/>
      <c r="G110" s="804">
        <v>2</v>
      </c>
      <c r="H110" s="805">
        <v>60</v>
      </c>
      <c r="I110" s="806">
        <v>36</v>
      </c>
      <c r="J110" s="807"/>
      <c r="K110" s="807"/>
      <c r="L110" s="807">
        <v>36</v>
      </c>
      <c r="M110" s="808">
        <v>24</v>
      </c>
      <c r="N110" s="801"/>
      <c r="O110" s="1050">
        <v>2</v>
      </c>
      <c r="P110" s="1051">
        <v>2</v>
      </c>
      <c r="Q110" s="592"/>
      <c r="R110" s="584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</row>
    <row r="111" spans="1:227" ht="30.75">
      <c r="A111" s="683" t="s">
        <v>244</v>
      </c>
      <c r="B111" s="829" t="s">
        <v>220</v>
      </c>
      <c r="C111" s="830"/>
      <c r="D111" s="831">
        <v>2</v>
      </c>
      <c r="E111" s="832"/>
      <c r="F111" s="833"/>
      <c r="G111" s="1015">
        <v>3</v>
      </c>
      <c r="H111" s="1016">
        <v>90</v>
      </c>
      <c r="I111" s="1017">
        <v>36</v>
      </c>
      <c r="J111" s="1018">
        <v>18</v>
      </c>
      <c r="K111" s="1019"/>
      <c r="L111" s="1018">
        <v>18</v>
      </c>
      <c r="M111" s="1020">
        <v>54</v>
      </c>
      <c r="N111" s="1021"/>
      <c r="O111" s="1052">
        <v>2</v>
      </c>
      <c r="P111" s="1053">
        <v>2</v>
      </c>
      <c r="Q111" s="836"/>
      <c r="R111" s="589"/>
      <c r="S111" s="628">
        <v>0.4</v>
      </c>
      <c r="T111" s="625"/>
      <c r="U111" s="625"/>
      <c r="V111" s="625"/>
      <c r="W111" s="625"/>
      <c r="X111" s="625"/>
      <c r="Y111" s="625"/>
      <c r="Z111" s="625"/>
      <c r="AA111" s="625"/>
      <c r="AB111" s="625"/>
      <c r="AC111" s="625"/>
      <c r="AD111" s="625"/>
      <c r="AE111" s="625"/>
      <c r="AF111" s="625"/>
      <c r="AG111" s="625"/>
      <c r="AH111" s="625"/>
      <c r="AI111" s="625"/>
      <c r="AJ111" s="625"/>
      <c r="AK111" s="625"/>
      <c r="AL111" s="625"/>
      <c r="AM111" s="625"/>
      <c r="AN111" s="625"/>
      <c r="AO111" s="625"/>
      <c r="AP111" s="625"/>
      <c r="AQ111" s="625"/>
      <c r="AR111" s="625"/>
      <c r="AS111" s="625"/>
      <c r="AT111" s="625"/>
      <c r="AU111" s="625"/>
      <c r="AV111" s="625"/>
      <c r="AW111" s="625"/>
      <c r="AX111" s="625"/>
      <c r="AY111" s="625"/>
      <c r="AZ111" s="625"/>
      <c r="BA111" s="625"/>
      <c r="BB111" s="625"/>
      <c r="BC111" s="625"/>
      <c r="BD111" s="625"/>
      <c r="BE111" s="625"/>
      <c r="BF111" s="625"/>
      <c r="BG111" s="625"/>
      <c r="BH111" s="625"/>
      <c r="BI111" s="625"/>
      <c r="BJ111" s="625"/>
      <c r="BK111" s="625"/>
      <c r="BL111" s="625"/>
      <c r="BM111" s="625"/>
      <c r="BN111" s="625"/>
      <c r="BO111" s="625"/>
      <c r="BP111" s="625"/>
      <c r="BQ111" s="625"/>
      <c r="BR111" s="625"/>
      <c r="BS111" s="625"/>
      <c r="BT111" s="625"/>
      <c r="BU111" s="625"/>
      <c r="BV111" s="625"/>
      <c r="BW111" s="625"/>
      <c r="BX111" s="625"/>
      <c r="BY111" s="625"/>
      <c r="BZ111" s="625"/>
      <c r="CA111" s="625"/>
      <c r="CB111" s="625"/>
      <c r="CC111" s="625"/>
      <c r="CD111" s="625"/>
      <c r="CE111" s="625"/>
      <c r="CF111" s="625"/>
      <c r="CG111" s="625"/>
      <c r="CH111" s="625"/>
      <c r="CI111" s="625"/>
      <c r="CJ111" s="625"/>
      <c r="CK111" s="625"/>
      <c r="CL111" s="625"/>
      <c r="CM111" s="625"/>
      <c r="CN111" s="625"/>
      <c r="CO111" s="625"/>
      <c r="CP111" s="625"/>
      <c r="CQ111" s="625"/>
      <c r="CR111" s="625"/>
      <c r="CS111" s="625"/>
      <c r="CT111" s="625"/>
      <c r="CU111" s="625"/>
      <c r="CV111" s="625"/>
      <c r="CW111" s="625"/>
      <c r="CX111" s="625"/>
      <c r="CY111" s="625"/>
      <c r="CZ111" s="625"/>
      <c r="DA111" s="625"/>
      <c r="DB111" s="625"/>
      <c r="DC111" s="625"/>
      <c r="DD111" s="625"/>
      <c r="DE111" s="625"/>
      <c r="DF111" s="625"/>
      <c r="DG111" s="625"/>
      <c r="DH111" s="625"/>
      <c r="DI111" s="625"/>
      <c r="DJ111" s="625"/>
      <c r="DK111" s="625"/>
      <c r="DL111" s="625"/>
      <c r="DM111" s="625"/>
      <c r="DN111" s="625"/>
      <c r="DO111" s="625"/>
      <c r="DP111" s="625"/>
      <c r="DQ111" s="625"/>
      <c r="DR111" s="625"/>
      <c r="DS111" s="625"/>
      <c r="DT111" s="625"/>
      <c r="DU111" s="625"/>
      <c r="DV111" s="625"/>
      <c r="DW111" s="625"/>
      <c r="DX111" s="625"/>
      <c r="DY111" s="625"/>
      <c r="DZ111" s="625"/>
      <c r="EA111" s="625"/>
      <c r="EB111" s="625"/>
      <c r="EC111" s="625"/>
      <c r="ED111" s="625"/>
      <c r="EE111" s="625"/>
      <c r="EF111" s="625"/>
      <c r="EG111" s="625"/>
      <c r="EH111" s="625"/>
      <c r="EI111" s="625"/>
      <c r="EJ111" s="625"/>
      <c r="EK111" s="625"/>
      <c r="EL111" s="625"/>
      <c r="EM111" s="625"/>
      <c r="EN111" s="625"/>
      <c r="EO111" s="625"/>
      <c r="EP111" s="625"/>
      <c r="EQ111" s="625"/>
      <c r="ER111" s="625"/>
      <c r="ES111" s="625"/>
      <c r="ET111" s="625"/>
      <c r="EU111" s="625"/>
      <c r="EV111" s="625"/>
      <c r="EW111" s="625"/>
      <c r="EX111" s="625"/>
      <c r="EY111" s="625"/>
      <c r="EZ111" s="625"/>
      <c r="FA111" s="625"/>
      <c r="FB111" s="625"/>
      <c r="FC111" s="625"/>
      <c r="FD111" s="625"/>
      <c r="FE111" s="625"/>
      <c r="FF111" s="625"/>
      <c r="FG111" s="625"/>
      <c r="FH111" s="625"/>
      <c r="FI111" s="625"/>
      <c r="FJ111" s="625"/>
      <c r="FK111" s="625"/>
      <c r="FL111" s="625"/>
      <c r="FM111" s="625"/>
      <c r="FN111" s="625"/>
      <c r="FO111" s="625"/>
      <c r="FP111" s="625"/>
      <c r="FQ111" s="625"/>
      <c r="FR111" s="625"/>
      <c r="FS111" s="625"/>
      <c r="FT111" s="625"/>
      <c r="FU111" s="625"/>
      <c r="FV111" s="625"/>
      <c r="FW111" s="625"/>
      <c r="FX111" s="625"/>
      <c r="FY111" s="625"/>
      <c r="FZ111" s="625"/>
      <c r="GA111" s="625"/>
      <c r="GB111" s="625"/>
      <c r="GC111" s="625"/>
      <c r="GD111" s="625"/>
      <c r="GE111" s="625"/>
      <c r="GF111" s="625"/>
      <c r="GG111" s="625"/>
      <c r="GH111" s="625"/>
      <c r="GI111" s="625"/>
      <c r="GJ111" s="625"/>
      <c r="GK111" s="625"/>
      <c r="GL111" s="625"/>
      <c r="GM111" s="625"/>
      <c r="GN111" s="625"/>
      <c r="GO111" s="625"/>
      <c r="GP111" s="625"/>
      <c r="GQ111" s="625"/>
      <c r="GR111" s="625"/>
      <c r="GS111" s="625"/>
      <c r="GT111" s="625"/>
      <c r="GU111" s="625"/>
      <c r="GV111" s="625"/>
      <c r="GW111" s="625"/>
      <c r="GX111" s="625"/>
      <c r="GY111" s="625"/>
      <c r="GZ111" s="625"/>
      <c r="HA111" s="625"/>
      <c r="HB111" s="625"/>
      <c r="HC111" s="625"/>
      <c r="HD111" s="625"/>
      <c r="HE111" s="625"/>
      <c r="HF111" s="625"/>
      <c r="HG111" s="625"/>
      <c r="HH111" s="625"/>
      <c r="HI111" s="625"/>
      <c r="HJ111" s="625"/>
      <c r="HK111" s="625"/>
      <c r="HL111" s="625"/>
      <c r="HM111" s="625"/>
      <c r="HN111" s="625"/>
      <c r="HO111" s="625"/>
      <c r="HP111" s="625"/>
      <c r="HQ111" s="625"/>
      <c r="HR111" s="625"/>
      <c r="HS111" s="625"/>
    </row>
    <row r="112" spans="1:227" ht="15">
      <c r="A112" s="683" t="s">
        <v>274</v>
      </c>
      <c r="B112" s="791" t="s">
        <v>264</v>
      </c>
      <c r="C112" s="792">
        <v>2</v>
      </c>
      <c r="D112" s="717"/>
      <c r="E112" s="793"/>
      <c r="F112" s="794"/>
      <c r="G112" s="1015">
        <v>5</v>
      </c>
      <c r="H112" s="1016">
        <v>150</v>
      </c>
      <c r="I112" s="1017">
        <v>54</v>
      </c>
      <c r="J112" s="1018">
        <v>36</v>
      </c>
      <c r="K112" s="1019">
        <v>18</v>
      </c>
      <c r="L112" s="1018"/>
      <c r="M112" s="1020">
        <v>96</v>
      </c>
      <c r="N112" s="1021"/>
      <c r="O112" s="1052">
        <v>3</v>
      </c>
      <c r="P112" s="1053">
        <v>3</v>
      </c>
      <c r="Q112" s="836"/>
      <c r="R112" s="584"/>
      <c r="S112" s="978">
        <v>0.36</v>
      </c>
      <c r="T112" s="625"/>
      <c r="U112" s="625" t="s">
        <v>305</v>
      </c>
      <c r="V112" s="625"/>
      <c r="W112" s="625"/>
      <c r="X112" s="625"/>
      <c r="Y112" s="625"/>
      <c r="Z112" s="625"/>
      <c r="AA112" s="625"/>
      <c r="AB112" s="625"/>
      <c r="AC112" s="625"/>
      <c r="AD112" s="625"/>
      <c r="AE112" s="625"/>
      <c r="AF112" s="625"/>
      <c r="AG112" s="625"/>
      <c r="AH112" s="625"/>
      <c r="AI112" s="625"/>
      <c r="AJ112" s="625"/>
      <c r="AK112" s="625"/>
      <c r="AL112" s="625"/>
      <c r="AM112" s="625"/>
      <c r="AN112" s="625"/>
      <c r="AO112" s="625"/>
      <c r="AP112" s="625"/>
      <c r="AQ112" s="625"/>
      <c r="AR112" s="625"/>
      <c r="AS112" s="625"/>
      <c r="AT112" s="625"/>
      <c r="AU112" s="625"/>
      <c r="AV112" s="625"/>
      <c r="AW112" s="625"/>
      <c r="AX112" s="625"/>
      <c r="AY112" s="625"/>
      <c r="AZ112" s="625"/>
      <c r="BA112" s="625"/>
      <c r="BB112" s="625"/>
      <c r="BC112" s="625"/>
      <c r="BD112" s="625"/>
      <c r="BE112" s="625"/>
      <c r="BF112" s="625"/>
      <c r="BG112" s="625"/>
      <c r="BH112" s="625"/>
      <c r="BI112" s="625"/>
      <c r="BJ112" s="625"/>
      <c r="BK112" s="625"/>
      <c r="BL112" s="625"/>
      <c r="BM112" s="625"/>
      <c r="BN112" s="625"/>
      <c r="BO112" s="625"/>
      <c r="BP112" s="625"/>
      <c r="BQ112" s="625"/>
      <c r="BR112" s="625"/>
      <c r="BS112" s="625"/>
      <c r="BT112" s="625"/>
      <c r="BU112" s="625"/>
      <c r="BV112" s="625"/>
      <c r="BW112" s="625"/>
      <c r="BX112" s="625"/>
      <c r="BY112" s="625"/>
      <c r="BZ112" s="625"/>
      <c r="CA112" s="625"/>
      <c r="CB112" s="625"/>
      <c r="CC112" s="625"/>
      <c r="CD112" s="625"/>
      <c r="CE112" s="625"/>
      <c r="CF112" s="625"/>
      <c r="CG112" s="625"/>
      <c r="CH112" s="625"/>
      <c r="CI112" s="625"/>
      <c r="CJ112" s="625"/>
      <c r="CK112" s="625"/>
      <c r="CL112" s="625"/>
      <c r="CM112" s="625"/>
      <c r="CN112" s="625"/>
      <c r="CO112" s="625"/>
      <c r="CP112" s="625"/>
      <c r="CQ112" s="625"/>
      <c r="CR112" s="625"/>
      <c r="CS112" s="625"/>
      <c r="CT112" s="625"/>
      <c r="CU112" s="625"/>
      <c r="CV112" s="625"/>
      <c r="CW112" s="625"/>
      <c r="CX112" s="625"/>
      <c r="CY112" s="625"/>
      <c r="CZ112" s="625"/>
      <c r="DA112" s="625"/>
      <c r="DB112" s="625"/>
      <c r="DC112" s="625"/>
      <c r="DD112" s="625"/>
      <c r="DE112" s="625"/>
      <c r="DF112" s="625"/>
      <c r="DG112" s="625"/>
      <c r="DH112" s="625"/>
      <c r="DI112" s="625"/>
      <c r="DJ112" s="625"/>
      <c r="DK112" s="625"/>
      <c r="DL112" s="625"/>
      <c r="DM112" s="625"/>
      <c r="DN112" s="625"/>
      <c r="DO112" s="625"/>
      <c r="DP112" s="625"/>
      <c r="DQ112" s="625"/>
      <c r="DR112" s="625"/>
      <c r="DS112" s="625"/>
      <c r="DT112" s="625"/>
      <c r="DU112" s="625"/>
      <c r="DV112" s="625"/>
      <c r="DW112" s="625"/>
      <c r="DX112" s="625"/>
      <c r="DY112" s="625"/>
      <c r="DZ112" s="625"/>
      <c r="EA112" s="625"/>
      <c r="EB112" s="625"/>
      <c r="EC112" s="625"/>
      <c r="ED112" s="625"/>
      <c r="EE112" s="625"/>
      <c r="EF112" s="625"/>
      <c r="EG112" s="625"/>
      <c r="EH112" s="625"/>
      <c r="EI112" s="625"/>
      <c r="EJ112" s="625"/>
      <c r="EK112" s="625"/>
      <c r="EL112" s="625"/>
      <c r="EM112" s="625"/>
      <c r="EN112" s="625"/>
      <c r="EO112" s="625"/>
      <c r="EP112" s="625"/>
      <c r="EQ112" s="625"/>
      <c r="ER112" s="625"/>
      <c r="ES112" s="625"/>
      <c r="ET112" s="625"/>
      <c r="EU112" s="625"/>
      <c r="EV112" s="625"/>
      <c r="EW112" s="625"/>
      <c r="EX112" s="625"/>
      <c r="EY112" s="625"/>
      <c r="EZ112" s="625"/>
      <c r="FA112" s="625"/>
      <c r="FB112" s="625"/>
      <c r="FC112" s="625"/>
      <c r="FD112" s="625"/>
      <c r="FE112" s="625"/>
      <c r="FF112" s="625"/>
      <c r="FG112" s="625"/>
      <c r="FH112" s="625"/>
      <c r="FI112" s="625"/>
      <c r="FJ112" s="625"/>
      <c r="FK112" s="625"/>
      <c r="FL112" s="625"/>
      <c r="FM112" s="625"/>
      <c r="FN112" s="625"/>
      <c r="FO112" s="625"/>
      <c r="FP112" s="625"/>
      <c r="FQ112" s="625"/>
      <c r="FR112" s="625"/>
      <c r="FS112" s="625"/>
      <c r="FT112" s="625"/>
      <c r="FU112" s="625"/>
      <c r="FV112" s="625"/>
      <c r="FW112" s="625"/>
      <c r="FX112" s="625"/>
      <c r="FY112" s="625"/>
      <c r="FZ112" s="625"/>
      <c r="GA112" s="625"/>
      <c r="GB112" s="625"/>
      <c r="GC112" s="625"/>
      <c r="GD112" s="625"/>
      <c r="GE112" s="625"/>
      <c r="GF112" s="625"/>
      <c r="GG112" s="625"/>
      <c r="GH112" s="625"/>
      <c r="GI112" s="625"/>
      <c r="GJ112" s="625"/>
      <c r="GK112" s="625"/>
      <c r="GL112" s="625"/>
      <c r="GM112" s="625"/>
      <c r="GN112" s="625"/>
      <c r="GO112" s="625"/>
      <c r="GP112" s="625"/>
      <c r="GQ112" s="625"/>
      <c r="GR112" s="625"/>
      <c r="GS112" s="625"/>
      <c r="GT112" s="625"/>
      <c r="GU112" s="625"/>
      <c r="GV112" s="625"/>
      <c r="GW112" s="625"/>
      <c r="GX112" s="625"/>
      <c r="GY112" s="625"/>
      <c r="GZ112" s="625"/>
      <c r="HA112" s="625"/>
      <c r="HB112" s="625"/>
      <c r="HC112" s="625"/>
      <c r="HD112" s="625"/>
      <c r="HE112" s="625"/>
      <c r="HF112" s="625"/>
      <c r="HG112" s="625"/>
      <c r="HH112" s="625"/>
      <c r="HI112" s="625"/>
      <c r="HJ112" s="625"/>
      <c r="HK112" s="625"/>
      <c r="HL112" s="625"/>
      <c r="HM112" s="625"/>
      <c r="HN112" s="625"/>
      <c r="HO112" s="625"/>
      <c r="HP112" s="625"/>
      <c r="HQ112" s="625"/>
      <c r="HR112" s="625"/>
      <c r="HS112" s="625"/>
    </row>
    <row r="113" spans="1:227" ht="15">
      <c r="A113" s="1075" t="s">
        <v>224</v>
      </c>
      <c r="B113" s="1076" t="s">
        <v>261</v>
      </c>
      <c r="C113" s="591"/>
      <c r="D113" s="631">
        <v>2</v>
      </c>
      <c r="E113" s="595"/>
      <c r="F113" s="595"/>
      <c r="G113" s="1077">
        <v>4</v>
      </c>
      <c r="H113" s="595">
        <v>120</v>
      </c>
      <c r="I113" s="762">
        <v>36</v>
      </c>
      <c r="J113" s="763">
        <v>36</v>
      </c>
      <c r="K113" s="595"/>
      <c r="L113" s="595"/>
      <c r="M113" s="595">
        <v>84</v>
      </c>
      <c r="N113" s="591"/>
      <c r="O113" s="1078">
        <v>2</v>
      </c>
      <c r="P113" s="1079">
        <v>2</v>
      </c>
      <c r="Q113" s="1074"/>
      <c r="R113" s="635"/>
      <c r="S113" s="628">
        <v>0.34285714285714286</v>
      </c>
      <c r="T113" s="625"/>
      <c r="U113" s="625"/>
      <c r="V113" s="625"/>
      <c r="W113" s="625"/>
      <c r="X113" s="625"/>
      <c r="Y113" s="625"/>
      <c r="Z113" s="625"/>
      <c r="AA113" s="625"/>
      <c r="AB113" s="625"/>
      <c r="AC113" s="625"/>
      <c r="AD113" s="625"/>
      <c r="AE113" s="625"/>
      <c r="AF113" s="625"/>
      <c r="AG113" s="625"/>
      <c r="AH113" s="625"/>
      <c r="AI113" s="625"/>
      <c r="AJ113" s="625"/>
      <c r="AK113" s="625"/>
      <c r="AL113" s="625"/>
      <c r="AM113" s="625"/>
      <c r="AN113" s="625"/>
      <c r="AO113" s="625"/>
      <c r="AP113" s="625"/>
      <c r="AQ113" s="625"/>
      <c r="AR113" s="625"/>
      <c r="AS113" s="625"/>
      <c r="AT113" s="625"/>
      <c r="AU113" s="625"/>
      <c r="AV113" s="625"/>
      <c r="AW113" s="625"/>
      <c r="AX113" s="625"/>
      <c r="AY113" s="625"/>
      <c r="AZ113" s="625"/>
      <c r="BA113" s="625"/>
      <c r="BB113" s="625"/>
      <c r="BC113" s="625"/>
      <c r="BD113" s="625"/>
      <c r="BE113" s="625"/>
      <c r="BF113" s="625"/>
      <c r="BG113" s="625"/>
      <c r="BH113" s="625"/>
      <c r="BI113" s="625"/>
      <c r="BJ113" s="625"/>
      <c r="BK113" s="625"/>
      <c r="BL113" s="625"/>
      <c r="BM113" s="625"/>
      <c r="BN113" s="625"/>
      <c r="BO113" s="625"/>
      <c r="BP113" s="625"/>
      <c r="BQ113" s="625"/>
      <c r="BR113" s="625"/>
      <c r="BS113" s="625"/>
      <c r="BT113" s="625"/>
      <c r="BU113" s="625"/>
      <c r="BV113" s="625"/>
      <c r="BW113" s="625"/>
      <c r="BX113" s="625"/>
      <c r="BY113" s="625"/>
      <c r="BZ113" s="625"/>
      <c r="CA113" s="625"/>
      <c r="CB113" s="625"/>
      <c r="CC113" s="625"/>
      <c r="CD113" s="625"/>
      <c r="CE113" s="625"/>
      <c r="CF113" s="625"/>
      <c r="CG113" s="625"/>
      <c r="CH113" s="625"/>
      <c r="CI113" s="625"/>
      <c r="CJ113" s="625"/>
      <c r="CK113" s="625"/>
      <c r="CL113" s="625"/>
      <c r="CM113" s="625"/>
      <c r="CN113" s="625"/>
      <c r="CO113" s="625"/>
      <c r="CP113" s="625"/>
      <c r="CQ113" s="625"/>
      <c r="CR113" s="625"/>
      <c r="CS113" s="625"/>
      <c r="CT113" s="625"/>
      <c r="CU113" s="625"/>
      <c r="CV113" s="625"/>
      <c r="CW113" s="625"/>
      <c r="CX113" s="625"/>
      <c r="CY113" s="625"/>
      <c r="CZ113" s="625"/>
      <c r="DA113" s="625"/>
      <c r="DB113" s="625"/>
      <c r="DC113" s="625"/>
      <c r="DD113" s="625"/>
      <c r="DE113" s="625"/>
      <c r="DF113" s="625"/>
      <c r="DG113" s="625"/>
      <c r="DH113" s="625"/>
      <c r="DI113" s="625"/>
      <c r="DJ113" s="625"/>
      <c r="DK113" s="625"/>
      <c r="DL113" s="625"/>
      <c r="DM113" s="625"/>
      <c r="DN113" s="625"/>
      <c r="DO113" s="625"/>
      <c r="DP113" s="625"/>
      <c r="DQ113" s="625"/>
      <c r="DR113" s="625"/>
      <c r="DS113" s="625"/>
      <c r="DT113" s="625"/>
      <c r="DU113" s="625"/>
      <c r="DV113" s="625"/>
      <c r="DW113" s="625"/>
      <c r="DX113" s="625"/>
      <c r="DY113" s="625"/>
      <c r="DZ113" s="625"/>
      <c r="EA113" s="625"/>
      <c r="EB113" s="625"/>
      <c r="EC113" s="625"/>
      <c r="ED113" s="625"/>
      <c r="EE113" s="625"/>
      <c r="EF113" s="625"/>
      <c r="EG113" s="625"/>
      <c r="EH113" s="625"/>
      <c r="EI113" s="625"/>
      <c r="EJ113" s="625"/>
      <c r="EK113" s="625"/>
      <c r="EL113" s="625"/>
      <c r="EM113" s="625"/>
      <c r="EN113" s="625"/>
      <c r="EO113" s="625"/>
      <c r="EP113" s="625"/>
      <c r="EQ113" s="625"/>
      <c r="ER113" s="625"/>
      <c r="ES113" s="625"/>
      <c r="ET113" s="625"/>
      <c r="EU113" s="625"/>
      <c r="EV113" s="625"/>
      <c r="EW113" s="625"/>
      <c r="EX113" s="625"/>
      <c r="EY113" s="625"/>
      <c r="EZ113" s="625"/>
      <c r="FA113" s="625"/>
      <c r="FB113" s="625"/>
      <c r="FC113" s="625"/>
      <c r="FD113" s="625"/>
      <c r="FE113" s="625"/>
      <c r="FF113" s="625"/>
      <c r="FG113" s="625"/>
      <c r="FH113" s="625"/>
      <c r="FI113" s="625"/>
      <c r="FJ113" s="625"/>
      <c r="FK113" s="625"/>
      <c r="FL113" s="625"/>
      <c r="FM113" s="625"/>
      <c r="FN113" s="625"/>
      <c r="FO113" s="625"/>
      <c r="FP113" s="625"/>
      <c r="FQ113" s="625"/>
      <c r="FR113" s="625"/>
      <c r="FS113" s="625"/>
      <c r="FT113" s="625"/>
      <c r="FU113" s="625"/>
      <c r="FV113" s="625"/>
      <c r="FW113" s="625"/>
      <c r="FX113" s="625"/>
      <c r="FY113" s="625"/>
      <c r="FZ113" s="625"/>
      <c r="GA113" s="625"/>
      <c r="GB113" s="625"/>
      <c r="GC113" s="625"/>
      <c r="GD113" s="625"/>
      <c r="GE113" s="625"/>
      <c r="GF113" s="625"/>
      <c r="GG113" s="625"/>
      <c r="GH113" s="625"/>
      <c r="GI113" s="625"/>
      <c r="GJ113" s="625"/>
      <c r="GK113" s="625"/>
      <c r="GL113" s="625"/>
      <c r="GM113" s="625"/>
      <c r="GN113" s="625"/>
      <c r="GO113" s="625"/>
      <c r="GP113" s="625"/>
      <c r="GQ113" s="625"/>
      <c r="GR113" s="625"/>
      <c r="GS113" s="625"/>
      <c r="GT113" s="625"/>
      <c r="GU113" s="625"/>
      <c r="GV113" s="625"/>
      <c r="GW113" s="625"/>
      <c r="GX113" s="625"/>
      <c r="GY113" s="625"/>
      <c r="GZ113" s="625"/>
      <c r="HA113" s="625"/>
      <c r="HB113" s="625"/>
      <c r="HC113" s="625"/>
      <c r="HD113" s="625"/>
      <c r="HE113" s="625"/>
      <c r="HF113" s="625"/>
      <c r="HG113" s="625"/>
      <c r="HH113" s="625"/>
      <c r="HI113" s="625"/>
      <c r="HJ113" s="625"/>
      <c r="HK113" s="625"/>
      <c r="HL113" s="625"/>
      <c r="HM113" s="625"/>
      <c r="HN113" s="625"/>
      <c r="HO113" s="625"/>
      <c r="HP113" s="625"/>
      <c r="HQ113" s="625"/>
      <c r="HR113" s="625"/>
      <c r="HS113" s="625"/>
    </row>
    <row r="114" spans="1:227" ht="30.75">
      <c r="A114" s="1080" t="s">
        <v>283</v>
      </c>
      <c r="B114" s="1081" t="s">
        <v>263</v>
      </c>
      <c r="C114" s="1082"/>
      <c r="D114" s="1083"/>
      <c r="E114" s="1083" t="s">
        <v>279</v>
      </c>
      <c r="F114" s="1083"/>
      <c r="G114" s="1084">
        <v>1.5</v>
      </c>
      <c r="H114" s="1085">
        <v>45</v>
      </c>
      <c r="I114" s="591">
        <v>18</v>
      </c>
      <c r="J114" s="591"/>
      <c r="K114" s="591"/>
      <c r="L114" s="591">
        <v>18</v>
      </c>
      <c r="M114" s="591">
        <v>27</v>
      </c>
      <c r="N114" s="961"/>
      <c r="O114" s="1060">
        <v>1</v>
      </c>
      <c r="P114" s="1070">
        <v>1</v>
      </c>
      <c r="Q114" s="776"/>
      <c r="R114" s="584"/>
      <c r="S114" s="695">
        <v>0.4</v>
      </c>
      <c r="T114" s="696"/>
      <c r="U114" s="696"/>
      <c r="V114" s="696"/>
      <c r="W114" s="696"/>
      <c r="X114" s="696"/>
      <c r="Y114" s="696"/>
      <c r="Z114" s="696"/>
      <c r="AA114" s="696"/>
      <c r="AB114" s="696"/>
      <c r="AC114" s="696"/>
      <c r="AD114" s="696"/>
      <c r="AE114" s="696"/>
      <c r="AF114" s="696"/>
      <c r="AG114" s="696"/>
      <c r="AH114" s="696"/>
      <c r="AI114" s="696"/>
      <c r="AJ114" s="696"/>
      <c r="AK114" s="696"/>
      <c r="AL114" s="696"/>
      <c r="AM114" s="696"/>
      <c r="AN114" s="696"/>
      <c r="AO114" s="696"/>
      <c r="AP114" s="696"/>
      <c r="AQ114" s="696"/>
      <c r="AR114" s="696"/>
      <c r="AS114" s="696"/>
      <c r="AT114" s="696"/>
      <c r="AU114" s="696"/>
      <c r="AV114" s="696"/>
      <c r="AW114" s="696"/>
      <c r="AX114" s="696"/>
      <c r="AY114" s="696"/>
      <c r="AZ114" s="696"/>
      <c r="BA114" s="696"/>
      <c r="BB114" s="696"/>
      <c r="BC114" s="696"/>
      <c r="BD114" s="696"/>
      <c r="BE114" s="696"/>
      <c r="BF114" s="696"/>
      <c r="BG114" s="696"/>
      <c r="BH114" s="696"/>
      <c r="BI114" s="696"/>
      <c r="BJ114" s="696"/>
      <c r="BK114" s="696"/>
      <c r="BL114" s="696"/>
      <c r="BM114" s="696"/>
      <c r="BN114" s="696"/>
      <c r="BO114" s="696"/>
      <c r="BP114" s="696"/>
      <c r="BQ114" s="696"/>
      <c r="BR114" s="696"/>
      <c r="BS114" s="696"/>
      <c r="BT114" s="696"/>
      <c r="BU114" s="696"/>
      <c r="BV114" s="696"/>
      <c r="BW114" s="696"/>
      <c r="BX114" s="696"/>
      <c r="BY114" s="696"/>
      <c r="BZ114" s="696"/>
      <c r="CA114" s="696"/>
      <c r="CB114" s="696"/>
      <c r="CC114" s="696"/>
      <c r="CD114" s="696"/>
      <c r="CE114" s="696"/>
      <c r="CF114" s="696"/>
      <c r="CG114" s="696"/>
      <c r="CH114" s="696"/>
      <c r="CI114" s="696"/>
      <c r="CJ114" s="696"/>
      <c r="CK114" s="696"/>
      <c r="CL114" s="696"/>
      <c r="CM114" s="696"/>
      <c r="CN114" s="696"/>
      <c r="CO114" s="696"/>
      <c r="CP114" s="696"/>
      <c r="CQ114" s="696"/>
      <c r="CR114" s="696"/>
      <c r="CS114" s="696"/>
      <c r="CT114" s="696"/>
      <c r="CU114" s="696"/>
      <c r="CV114" s="696"/>
      <c r="CW114" s="696"/>
      <c r="CX114" s="696"/>
      <c r="CY114" s="696"/>
      <c r="CZ114" s="696"/>
      <c r="DA114" s="696"/>
      <c r="DB114" s="696"/>
      <c r="DC114" s="696"/>
      <c r="DD114" s="696"/>
      <c r="DE114" s="696"/>
      <c r="DF114" s="696"/>
      <c r="DG114" s="696"/>
      <c r="DH114" s="696"/>
      <c r="DI114" s="696"/>
      <c r="DJ114" s="696"/>
      <c r="DK114" s="696"/>
      <c r="DL114" s="696"/>
      <c r="DM114" s="696"/>
      <c r="DN114" s="696"/>
      <c r="DO114" s="696"/>
      <c r="DP114" s="696"/>
      <c r="DQ114" s="696"/>
      <c r="DR114" s="696"/>
      <c r="DS114" s="696"/>
      <c r="DT114" s="696"/>
      <c r="DU114" s="696"/>
      <c r="DV114" s="696"/>
      <c r="DW114" s="696"/>
      <c r="DX114" s="696"/>
      <c r="DY114" s="696"/>
      <c r="DZ114" s="696"/>
      <c r="EA114" s="696"/>
      <c r="EB114" s="696"/>
      <c r="EC114" s="696"/>
      <c r="ED114" s="696"/>
      <c r="EE114" s="696"/>
      <c r="EF114" s="696"/>
      <c r="EG114" s="696"/>
      <c r="EH114" s="696"/>
      <c r="EI114" s="696"/>
      <c r="EJ114" s="696"/>
      <c r="EK114" s="696"/>
      <c r="EL114" s="696"/>
      <c r="EM114" s="696"/>
      <c r="EN114" s="696"/>
      <c r="EO114" s="696"/>
      <c r="EP114" s="696"/>
      <c r="EQ114" s="696"/>
      <c r="ER114" s="696"/>
      <c r="ES114" s="696"/>
      <c r="ET114" s="696"/>
      <c r="EU114" s="696"/>
      <c r="EV114" s="696"/>
      <c r="EW114" s="696"/>
      <c r="EX114" s="696"/>
      <c r="EY114" s="696"/>
      <c r="EZ114" s="696"/>
      <c r="FA114" s="696"/>
      <c r="FB114" s="696"/>
      <c r="FC114" s="696"/>
      <c r="FD114" s="696"/>
      <c r="FE114" s="696"/>
      <c r="FF114" s="696"/>
      <c r="FG114" s="696"/>
      <c r="FH114" s="696"/>
      <c r="FI114" s="696"/>
      <c r="FJ114" s="696"/>
      <c r="FK114" s="696"/>
      <c r="FL114" s="696"/>
      <c r="FM114" s="696"/>
      <c r="FN114" s="696"/>
      <c r="FO114" s="696"/>
      <c r="FP114" s="696"/>
      <c r="FQ114" s="696"/>
      <c r="FR114" s="696"/>
      <c r="FS114" s="696"/>
      <c r="FT114" s="696"/>
      <c r="FU114" s="696"/>
      <c r="FV114" s="696"/>
      <c r="FW114" s="696"/>
      <c r="FX114" s="696"/>
      <c r="FY114" s="696"/>
      <c r="FZ114" s="696"/>
      <c r="GA114" s="696"/>
      <c r="GB114" s="696"/>
      <c r="GC114" s="696"/>
      <c r="GD114" s="696"/>
      <c r="GE114" s="696"/>
      <c r="GF114" s="696"/>
      <c r="GG114" s="696"/>
      <c r="GH114" s="696"/>
      <c r="GI114" s="696"/>
      <c r="GJ114" s="696"/>
      <c r="GK114" s="696"/>
      <c r="GL114" s="696"/>
      <c r="GM114" s="696"/>
      <c r="GN114" s="696"/>
      <c r="GO114" s="696"/>
      <c r="GP114" s="696"/>
      <c r="GQ114" s="696"/>
      <c r="GR114" s="696"/>
      <c r="GS114" s="696"/>
      <c r="GT114" s="696"/>
      <c r="GU114" s="696"/>
      <c r="GV114" s="696"/>
      <c r="GW114" s="696"/>
      <c r="GX114" s="696"/>
      <c r="GY114" s="696"/>
      <c r="GZ114" s="696"/>
      <c r="HA114" s="696"/>
      <c r="HB114" s="696"/>
      <c r="HC114" s="696"/>
      <c r="HD114" s="696"/>
      <c r="HE114" s="696"/>
      <c r="HF114" s="696"/>
      <c r="HG114" s="696"/>
      <c r="HH114" s="696"/>
      <c r="HI114" s="696"/>
      <c r="HJ114" s="696"/>
      <c r="HK114" s="696"/>
      <c r="HL114" s="696"/>
      <c r="HM114" s="696"/>
      <c r="HN114" s="696"/>
      <c r="HO114" s="696"/>
      <c r="HP114" s="696"/>
      <c r="HQ114" s="696"/>
      <c r="HR114" s="696"/>
      <c r="HS114" s="696"/>
    </row>
    <row r="115" spans="1:227" ht="30.75">
      <c r="A115" s="594" t="s">
        <v>273</v>
      </c>
      <c r="B115" s="988" t="s">
        <v>296</v>
      </c>
      <c r="C115" s="989"/>
      <c r="D115" s="990">
        <v>2</v>
      </c>
      <c r="E115" s="990"/>
      <c r="F115" s="991"/>
      <c r="G115" s="992">
        <v>3.5</v>
      </c>
      <c r="H115" s="766">
        <v>105</v>
      </c>
      <c r="I115" s="595">
        <v>36</v>
      </c>
      <c r="J115" s="595">
        <v>18</v>
      </c>
      <c r="K115" s="595"/>
      <c r="L115" s="595">
        <v>18</v>
      </c>
      <c r="M115" s="771">
        <v>69</v>
      </c>
      <c r="N115" s="592"/>
      <c r="O115" s="1064">
        <v>2</v>
      </c>
      <c r="P115" s="1065">
        <v>2</v>
      </c>
      <c r="Q115" s="652"/>
      <c r="R115" s="584"/>
      <c r="S115" s="695">
        <v>0.34285714285714286</v>
      </c>
      <c r="T115" s="696"/>
      <c r="U115" s="696"/>
      <c r="V115" s="696"/>
      <c r="W115" s="696"/>
      <c r="X115" s="696"/>
      <c r="Y115" s="696"/>
      <c r="Z115" s="696"/>
      <c r="AA115" s="696"/>
      <c r="AB115" s="696"/>
      <c r="AC115" s="696"/>
      <c r="AD115" s="696"/>
      <c r="AE115" s="696"/>
      <c r="AF115" s="696"/>
      <c r="AG115" s="696"/>
      <c r="AH115" s="696"/>
      <c r="AI115" s="696"/>
      <c r="AJ115" s="696"/>
      <c r="AK115" s="696"/>
      <c r="AL115" s="696"/>
      <c r="AM115" s="696"/>
      <c r="AN115" s="696"/>
      <c r="AO115" s="696"/>
      <c r="AP115" s="696"/>
      <c r="AQ115" s="696"/>
      <c r="AR115" s="696"/>
      <c r="AS115" s="696"/>
      <c r="AT115" s="696"/>
      <c r="AU115" s="696"/>
      <c r="AV115" s="696"/>
      <c r="AW115" s="696"/>
      <c r="AX115" s="696"/>
      <c r="AY115" s="696"/>
      <c r="AZ115" s="696"/>
      <c r="BA115" s="696"/>
      <c r="BB115" s="696"/>
      <c r="BC115" s="696"/>
      <c r="BD115" s="696"/>
      <c r="BE115" s="696"/>
      <c r="BF115" s="696"/>
      <c r="BG115" s="696"/>
      <c r="BH115" s="696"/>
      <c r="BI115" s="696"/>
      <c r="BJ115" s="696"/>
      <c r="BK115" s="696"/>
      <c r="BL115" s="696"/>
      <c r="BM115" s="696"/>
      <c r="BN115" s="696"/>
      <c r="BO115" s="696"/>
      <c r="BP115" s="696"/>
      <c r="BQ115" s="696"/>
      <c r="BR115" s="696"/>
      <c r="BS115" s="696"/>
      <c r="BT115" s="696"/>
      <c r="BU115" s="696"/>
      <c r="BV115" s="696"/>
      <c r="BW115" s="696"/>
      <c r="BX115" s="696"/>
      <c r="BY115" s="696"/>
      <c r="BZ115" s="696"/>
      <c r="CA115" s="696"/>
      <c r="CB115" s="696"/>
      <c r="CC115" s="696"/>
      <c r="CD115" s="696"/>
      <c r="CE115" s="696"/>
      <c r="CF115" s="696"/>
      <c r="CG115" s="696"/>
      <c r="CH115" s="696"/>
      <c r="CI115" s="696"/>
      <c r="CJ115" s="696"/>
      <c r="CK115" s="696"/>
      <c r="CL115" s="696"/>
      <c r="CM115" s="696"/>
      <c r="CN115" s="696"/>
      <c r="CO115" s="696"/>
      <c r="CP115" s="696"/>
      <c r="CQ115" s="696"/>
      <c r="CR115" s="696"/>
      <c r="CS115" s="696"/>
      <c r="CT115" s="696"/>
      <c r="CU115" s="696"/>
      <c r="CV115" s="696"/>
      <c r="CW115" s="696"/>
      <c r="CX115" s="696"/>
      <c r="CY115" s="696"/>
      <c r="CZ115" s="696"/>
      <c r="DA115" s="696"/>
      <c r="DB115" s="696"/>
      <c r="DC115" s="696"/>
      <c r="DD115" s="696"/>
      <c r="DE115" s="696"/>
      <c r="DF115" s="696"/>
      <c r="DG115" s="696"/>
      <c r="DH115" s="696"/>
      <c r="DI115" s="696"/>
      <c r="DJ115" s="696"/>
      <c r="DK115" s="696"/>
      <c r="DL115" s="696"/>
      <c r="DM115" s="696"/>
      <c r="DN115" s="696"/>
      <c r="DO115" s="696"/>
      <c r="DP115" s="696"/>
      <c r="DQ115" s="696"/>
      <c r="DR115" s="696"/>
      <c r="DS115" s="696"/>
      <c r="DT115" s="696"/>
      <c r="DU115" s="696"/>
      <c r="DV115" s="696"/>
      <c r="DW115" s="696"/>
      <c r="DX115" s="696"/>
      <c r="DY115" s="696"/>
      <c r="DZ115" s="696"/>
      <c r="EA115" s="696"/>
      <c r="EB115" s="696"/>
      <c r="EC115" s="696"/>
      <c r="ED115" s="696"/>
      <c r="EE115" s="696"/>
      <c r="EF115" s="696"/>
      <c r="EG115" s="696"/>
      <c r="EH115" s="696"/>
      <c r="EI115" s="696"/>
      <c r="EJ115" s="696"/>
      <c r="EK115" s="696"/>
      <c r="EL115" s="696"/>
      <c r="EM115" s="696"/>
      <c r="EN115" s="696"/>
      <c r="EO115" s="696"/>
      <c r="EP115" s="696"/>
      <c r="EQ115" s="696"/>
      <c r="ER115" s="696"/>
      <c r="ES115" s="696"/>
      <c r="ET115" s="696"/>
      <c r="EU115" s="696"/>
      <c r="EV115" s="696"/>
      <c r="EW115" s="696"/>
      <c r="EX115" s="696"/>
      <c r="EY115" s="696"/>
      <c r="EZ115" s="696"/>
      <c r="FA115" s="696"/>
      <c r="FB115" s="696"/>
      <c r="FC115" s="696"/>
      <c r="FD115" s="696"/>
      <c r="FE115" s="696"/>
      <c r="FF115" s="696"/>
      <c r="FG115" s="696"/>
      <c r="FH115" s="696"/>
      <c r="FI115" s="696"/>
      <c r="FJ115" s="696"/>
      <c r="FK115" s="696"/>
      <c r="FL115" s="696"/>
      <c r="FM115" s="696"/>
      <c r="FN115" s="696"/>
      <c r="FO115" s="696"/>
      <c r="FP115" s="696"/>
      <c r="FQ115" s="696"/>
      <c r="FR115" s="696"/>
      <c r="FS115" s="696"/>
      <c r="FT115" s="696"/>
      <c r="FU115" s="696"/>
      <c r="FV115" s="696"/>
      <c r="FW115" s="696"/>
      <c r="FX115" s="696"/>
      <c r="FY115" s="696"/>
      <c r="FZ115" s="696"/>
      <c r="GA115" s="696"/>
      <c r="GB115" s="696"/>
      <c r="GC115" s="696"/>
      <c r="GD115" s="696"/>
      <c r="GE115" s="696"/>
      <c r="GF115" s="696"/>
      <c r="GG115" s="696"/>
      <c r="GH115" s="696"/>
      <c r="GI115" s="696"/>
      <c r="GJ115" s="696"/>
      <c r="GK115" s="696"/>
      <c r="GL115" s="696"/>
      <c r="GM115" s="696"/>
      <c r="GN115" s="696"/>
      <c r="GO115" s="696"/>
      <c r="GP115" s="696"/>
      <c r="GQ115" s="696"/>
      <c r="GR115" s="696"/>
      <c r="GS115" s="696"/>
      <c r="GT115" s="696"/>
      <c r="GU115" s="696"/>
      <c r="GV115" s="696"/>
      <c r="GW115" s="696"/>
      <c r="GX115" s="696"/>
      <c r="GY115" s="696"/>
      <c r="GZ115" s="696"/>
      <c r="HA115" s="696"/>
      <c r="HB115" s="696"/>
      <c r="HC115" s="696"/>
      <c r="HD115" s="696"/>
      <c r="HE115" s="696"/>
      <c r="HF115" s="696"/>
      <c r="HG115" s="696"/>
      <c r="HH115" s="696"/>
      <c r="HI115" s="696"/>
      <c r="HJ115" s="696"/>
      <c r="HK115" s="696"/>
      <c r="HL115" s="696"/>
      <c r="HM115" s="696"/>
      <c r="HN115" s="696"/>
      <c r="HO115" s="696"/>
      <c r="HP115" s="696"/>
      <c r="HQ115" s="696"/>
      <c r="HR115" s="696"/>
      <c r="HS115" s="696"/>
    </row>
    <row r="116" spans="1:227" ht="15">
      <c r="A116" s="594" t="s">
        <v>284</v>
      </c>
      <c r="B116" s="988" t="s">
        <v>278</v>
      </c>
      <c r="C116" s="989">
        <v>2</v>
      </c>
      <c r="D116" s="990"/>
      <c r="E116" s="990"/>
      <c r="F116" s="991"/>
      <c r="G116" s="992">
        <v>3.5</v>
      </c>
      <c r="H116" s="766">
        <v>105</v>
      </c>
      <c r="I116" s="595">
        <v>36</v>
      </c>
      <c r="J116" s="595">
        <v>18</v>
      </c>
      <c r="K116" s="595">
        <v>18</v>
      </c>
      <c r="L116" s="595"/>
      <c r="M116" s="771">
        <v>69</v>
      </c>
      <c r="N116" s="592"/>
      <c r="O116" s="1064">
        <v>2</v>
      </c>
      <c r="P116" s="1065">
        <v>2</v>
      </c>
      <c r="Q116" s="652"/>
      <c r="R116" s="584"/>
      <c r="S116" s="695">
        <v>0.34285714285714286</v>
      </c>
      <c r="T116" s="696"/>
      <c r="U116" s="696"/>
      <c r="V116" s="696"/>
      <c r="W116" s="696"/>
      <c r="X116" s="696"/>
      <c r="Y116" s="696"/>
      <c r="Z116" s="696"/>
      <c r="AA116" s="696"/>
      <c r="AB116" s="696"/>
      <c r="AC116" s="696"/>
      <c r="AD116" s="696"/>
      <c r="AE116" s="696"/>
      <c r="AF116" s="696"/>
      <c r="AG116" s="696"/>
      <c r="AH116" s="696"/>
      <c r="AI116" s="696"/>
      <c r="AJ116" s="696"/>
      <c r="AK116" s="696"/>
      <c r="AL116" s="696"/>
      <c r="AM116" s="696"/>
      <c r="AN116" s="696"/>
      <c r="AO116" s="696"/>
      <c r="AP116" s="696"/>
      <c r="AQ116" s="696"/>
      <c r="AR116" s="696"/>
      <c r="AS116" s="696"/>
      <c r="AT116" s="696"/>
      <c r="AU116" s="696"/>
      <c r="AV116" s="696"/>
      <c r="AW116" s="696"/>
      <c r="AX116" s="696"/>
      <c r="AY116" s="696"/>
      <c r="AZ116" s="696"/>
      <c r="BA116" s="696"/>
      <c r="BB116" s="696"/>
      <c r="BC116" s="696"/>
      <c r="BD116" s="696"/>
      <c r="BE116" s="696"/>
      <c r="BF116" s="696"/>
      <c r="BG116" s="696"/>
      <c r="BH116" s="696"/>
      <c r="BI116" s="696"/>
      <c r="BJ116" s="696"/>
      <c r="BK116" s="696"/>
      <c r="BL116" s="696"/>
      <c r="BM116" s="696"/>
      <c r="BN116" s="696"/>
      <c r="BO116" s="696"/>
      <c r="BP116" s="696"/>
      <c r="BQ116" s="696"/>
      <c r="BR116" s="696"/>
      <c r="BS116" s="696"/>
      <c r="BT116" s="696"/>
      <c r="BU116" s="696"/>
      <c r="BV116" s="696"/>
      <c r="BW116" s="696"/>
      <c r="BX116" s="696"/>
      <c r="BY116" s="696"/>
      <c r="BZ116" s="696"/>
      <c r="CA116" s="696"/>
      <c r="CB116" s="696"/>
      <c r="CC116" s="696"/>
      <c r="CD116" s="696"/>
      <c r="CE116" s="696"/>
      <c r="CF116" s="696"/>
      <c r="CG116" s="696"/>
      <c r="CH116" s="696"/>
      <c r="CI116" s="696"/>
      <c r="CJ116" s="696"/>
      <c r="CK116" s="696"/>
      <c r="CL116" s="696"/>
      <c r="CM116" s="696"/>
      <c r="CN116" s="696"/>
      <c r="CO116" s="696"/>
      <c r="CP116" s="696"/>
      <c r="CQ116" s="696"/>
      <c r="CR116" s="696"/>
      <c r="CS116" s="696"/>
      <c r="CT116" s="696"/>
      <c r="CU116" s="696"/>
      <c r="CV116" s="696"/>
      <c r="CW116" s="696"/>
      <c r="CX116" s="696"/>
      <c r="CY116" s="696"/>
      <c r="CZ116" s="696"/>
      <c r="DA116" s="696"/>
      <c r="DB116" s="696"/>
      <c r="DC116" s="696"/>
      <c r="DD116" s="696"/>
      <c r="DE116" s="696"/>
      <c r="DF116" s="696"/>
      <c r="DG116" s="696"/>
      <c r="DH116" s="696"/>
      <c r="DI116" s="696"/>
      <c r="DJ116" s="696"/>
      <c r="DK116" s="696"/>
      <c r="DL116" s="696"/>
      <c r="DM116" s="696"/>
      <c r="DN116" s="696"/>
      <c r="DO116" s="696"/>
      <c r="DP116" s="696"/>
      <c r="DQ116" s="696"/>
      <c r="DR116" s="696"/>
      <c r="DS116" s="696"/>
      <c r="DT116" s="696"/>
      <c r="DU116" s="696"/>
      <c r="DV116" s="696"/>
      <c r="DW116" s="696"/>
      <c r="DX116" s="696"/>
      <c r="DY116" s="696"/>
      <c r="DZ116" s="696"/>
      <c r="EA116" s="696"/>
      <c r="EB116" s="696"/>
      <c r="EC116" s="696"/>
      <c r="ED116" s="696"/>
      <c r="EE116" s="696"/>
      <c r="EF116" s="696"/>
      <c r="EG116" s="696"/>
      <c r="EH116" s="696"/>
      <c r="EI116" s="696"/>
      <c r="EJ116" s="696"/>
      <c r="EK116" s="696"/>
      <c r="EL116" s="696"/>
      <c r="EM116" s="696"/>
      <c r="EN116" s="696"/>
      <c r="EO116" s="696"/>
      <c r="EP116" s="696"/>
      <c r="EQ116" s="696"/>
      <c r="ER116" s="696"/>
      <c r="ES116" s="696"/>
      <c r="ET116" s="696"/>
      <c r="EU116" s="696"/>
      <c r="EV116" s="696"/>
      <c r="EW116" s="696"/>
      <c r="EX116" s="696"/>
      <c r="EY116" s="696"/>
      <c r="EZ116" s="696"/>
      <c r="FA116" s="696"/>
      <c r="FB116" s="696"/>
      <c r="FC116" s="696"/>
      <c r="FD116" s="696"/>
      <c r="FE116" s="696"/>
      <c r="FF116" s="696"/>
      <c r="FG116" s="696"/>
      <c r="FH116" s="696"/>
      <c r="FI116" s="696"/>
      <c r="FJ116" s="696"/>
      <c r="FK116" s="696"/>
      <c r="FL116" s="696"/>
      <c r="FM116" s="696"/>
      <c r="FN116" s="696"/>
      <c r="FO116" s="696"/>
      <c r="FP116" s="696"/>
      <c r="FQ116" s="696"/>
      <c r="FR116" s="696"/>
      <c r="FS116" s="696"/>
      <c r="FT116" s="696"/>
      <c r="FU116" s="696"/>
      <c r="FV116" s="696"/>
      <c r="FW116" s="696"/>
      <c r="FX116" s="696"/>
      <c r="FY116" s="696"/>
      <c r="FZ116" s="696"/>
      <c r="GA116" s="696"/>
      <c r="GB116" s="696"/>
      <c r="GC116" s="696"/>
      <c r="GD116" s="696"/>
      <c r="GE116" s="696"/>
      <c r="GF116" s="696"/>
      <c r="GG116" s="696"/>
      <c r="GH116" s="696"/>
      <c r="GI116" s="696"/>
      <c r="GJ116" s="696"/>
      <c r="GK116" s="696"/>
      <c r="GL116" s="696"/>
      <c r="GM116" s="696"/>
      <c r="GN116" s="696"/>
      <c r="GO116" s="696"/>
      <c r="GP116" s="696"/>
      <c r="GQ116" s="696"/>
      <c r="GR116" s="696"/>
      <c r="GS116" s="696"/>
      <c r="GT116" s="696"/>
      <c r="GU116" s="696"/>
      <c r="GV116" s="696"/>
      <c r="GW116" s="696"/>
      <c r="GX116" s="696"/>
      <c r="GY116" s="696"/>
      <c r="GZ116" s="696"/>
      <c r="HA116" s="696"/>
      <c r="HB116" s="696"/>
      <c r="HC116" s="696"/>
      <c r="HD116" s="696"/>
      <c r="HE116" s="696"/>
      <c r="HF116" s="696"/>
      <c r="HG116" s="696"/>
      <c r="HH116" s="696"/>
      <c r="HI116" s="696"/>
      <c r="HJ116" s="696"/>
      <c r="HK116" s="696"/>
      <c r="HL116" s="696"/>
      <c r="HM116" s="696"/>
      <c r="HN116" s="696"/>
      <c r="HO116" s="696"/>
      <c r="HP116" s="696"/>
      <c r="HQ116" s="696"/>
      <c r="HR116" s="696"/>
      <c r="HS116" s="696"/>
    </row>
    <row r="117" spans="1:227" ht="30.75">
      <c r="A117" s="1073" t="s">
        <v>286</v>
      </c>
      <c r="B117" s="988" t="s">
        <v>277</v>
      </c>
      <c r="C117" s="989"/>
      <c r="D117" s="990">
        <v>2</v>
      </c>
      <c r="E117" s="990"/>
      <c r="F117" s="1072"/>
      <c r="G117" s="1001">
        <v>3.5</v>
      </c>
      <c r="H117" s="767">
        <v>105</v>
      </c>
      <c r="I117" s="722">
        <v>36</v>
      </c>
      <c r="J117" s="761">
        <v>18</v>
      </c>
      <c r="K117" s="761"/>
      <c r="L117" s="761">
        <v>18</v>
      </c>
      <c r="M117" s="773">
        <v>69</v>
      </c>
      <c r="N117" s="718"/>
      <c r="O117" s="1070">
        <v>2</v>
      </c>
      <c r="P117" s="1061">
        <v>2</v>
      </c>
      <c r="Q117" s="775"/>
      <c r="R117" s="589"/>
      <c r="S117" s="695">
        <v>0.34285714285714286</v>
      </c>
      <c r="T117" s="696"/>
      <c r="U117" s="696"/>
      <c r="V117" s="696"/>
      <c r="W117" s="696"/>
      <c r="X117" s="696"/>
      <c r="Y117" s="696"/>
      <c r="Z117" s="696"/>
      <c r="AA117" s="696"/>
      <c r="AB117" s="696"/>
      <c r="AC117" s="696"/>
      <c r="AD117" s="696"/>
      <c r="AE117" s="696"/>
      <c r="AF117" s="696"/>
      <c r="AG117" s="696"/>
      <c r="AH117" s="696"/>
      <c r="AI117" s="696"/>
      <c r="AJ117" s="696"/>
      <c r="AK117" s="696"/>
      <c r="AL117" s="696"/>
      <c r="AM117" s="696"/>
      <c r="AN117" s="696"/>
      <c r="AO117" s="696"/>
      <c r="AP117" s="696"/>
      <c r="AQ117" s="696"/>
      <c r="AR117" s="696"/>
      <c r="AS117" s="696"/>
      <c r="AT117" s="696"/>
      <c r="AU117" s="696"/>
      <c r="AV117" s="696"/>
      <c r="AW117" s="696"/>
      <c r="AX117" s="696"/>
      <c r="AY117" s="696"/>
      <c r="AZ117" s="696"/>
      <c r="BA117" s="696"/>
      <c r="BB117" s="696"/>
      <c r="BC117" s="696"/>
      <c r="BD117" s="696"/>
      <c r="BE117" s="696"/>
      <c r="BF117" s="696"/>
      <c r="BG117" s="696"/>
      <c r="BH117" s="696"/>
      <c r="BI117" s="696"/>
      <c r="BJ117" s="696"/>
      <c r="BK117" s="696"/>
      <c r="BL117" s="696"/>
      <c r="BM117" s="696"/>
      <c r="BN117" s="696"/>
      <c r="BO117" s="696"/>
      <c r="BP117" s="696"/>
      <c r="BQ117" s="696"/>
      <c r="BR117" s="696"/>
      <c r="BS117" s="696"/>
      <c r="BT117" s="696"/>
      <c r="BU117" s="696"/>
      <c r="BV117" s="696"/>
      <c r="BW117" s="696"/>
      <c r="BX117" s="696"/>
      <c r="BY117" s="696"/>
      <c r="BZ117" s="696"/>
      <c r="CA117" s="696"/>
      <c r="CB117" s="696"/>
      <c r="CC117" s="696"/>
      <c r="CD117" s="696"/>
      <c r="CE117" s="696"/>
      <c r="CF117" s="696"/>
      <c r="CG117" s="696"/>
      <c r="CH117" s="696"/>
      <c r="CI117" s="696"/>
      <c r="CJ117" s="696"/>
      <c r="CK117" s="696"/>
      <c r="CL117" s="696"/>
      <c r="CM117" s="696"/>
      <c r="CN117" s="696"/>
      <c r="CO117" s="696"/>
      <c r="CP117" s="696"/>
      <c r="CQ117" s="696"/>
      <c r="CR117" s="696"/>
      <c r="CS117" s="696"/>
      <c r="CT117" s="696"/>
      <c r="CU117" s="696"/>
      <c r="CV117" s="696"/>
      <c r="CW117" s="696"/>
      <c r="CX117" s="696"/>
      <c r="CY117" s="696"/>
      <c r="CZ117" s="696"/>
      <c r="DA117" s="696"/>
      <c r="DB117" s="696"/>
      <c r="DC117" s="696"/>
      <c r="DD117" s="696"/>
      <c r="DE117" s="696"/>
      <c r="DF117" s="696"/>
      <c r="DG117" s="696"/>
      <c r="DH117" s="696"/>
      <c r="DI117" s="696"/>
      <c r="DJ117" s="696"/>
      <c r="DK117" s="696"/>
      <c r="DL117" s="696"/>
      <c r="DM117" s="696"/>
      <c r="DN117" s="696"/>
      <c r="DO117" s="696"/>
      <c r="DP117" s="696"/>
      <c r="DQ117" s="696"/>
      <c r="DR117" s="696"/>
      <c r="DS117" s="696"/>
      <c r="DT117" s="696"/>
      <c r="DU117" s="696"/>
      <c r="DV117" s="696"/>
      <c r="DW117" s="696"/>
      <c r="DX117" s="696"/>
      <c r="DY117" s="696"/>
      <c r="DZ117" s="696"/>
      <c r="EA117" s="696"/>
      <c r="EB117" s="696"/>
      <c r="EC117" s="696"/>
      <c r="ED117" s="696"/>
      <c r="EE117" s="696"/>
      <c r="EF117" s="696"/>
      <c r="EG117" s="696"/>
      <c r="EH117" s="696"/>
      <c r="EI117" s="696"/>
      <c r="EJ117" s="696"/>
      <c r="EK117" s="696"/>
      <c r="EL117" s="696"/>
      <c r="EM117" s="696"/>
      <c r="EN117" s="696"/>
      <c r="EO117" s="696"/>
      <c r="EP117" s="696"/>
      <c r="EQ117" s="696"/>
      <c r="ER117" s="696"/>
      <c r="ES117" s="696"/>
      <c r="ET117" s="696"/>
      <c r="EU117" s="696"/>
      <c r="EV117" s="696"/>
      <c r="EW117" s="696"/>
      <c r="EX117" s="696"/>
      <c r="EY117" s="696"/>
      <c r="EZ117" s="696"/>
      <c r="FA117" s="696"/>
      <c r="FB117" s="696"/>
      <c r="FC117" s="696"/>
      <c r="FD117" s="696"/>
      <c r="FE117" s="696"/>
      <c r="FF117" s="696"/>
      <c r="FG117" s="696"/>
      <c r="FH117" s="696"/>
      <c r="FI117" s="696"/>
      <c r="FJ117" s="696"/>
      <c r="FK117" s="696"/>
      <c r="FL117" s="696"/>
      <c r="FM117" s="696"/>
      <c r="FN117" s="696"/>
      <c r="FO117" s="696"/>
      <c r="FP117" s="696"/>
      <c r="FQ117" s="696"/>
      <c r="FR117" s="696"/>
      <c r="FS117" s="696"/>
      <c r="FT117" s="696"/>
      <c r="FU117" s="696"/>
      <c r="FV117" s="696"/>
      <c r="FW117" s="696"/>
      <c r="FX117" s="696"/>
      <c r="FY117" s="696"/>
      <c r="FZ117" s="696"/>
      <c r="GA117" s="696"/>
      <c r="GB117" s="696"/>
      <c r="GC117" s="696"/>
      <c r="GD117" s="696"/>
      <c r="GE117" s="696"/>
      <c r="GF117" s="696"/>
      <c r="GG117" s="696"/>
      <c r="GH117" s="696"/>
      <c r="GI117" s="696"/>
      <c r="GJ117" s="696"/>
      <c r="GK117" s="696"/>
      <c r="GL117" s="696"/>
      <c r="GM117" s="696"/>
      <c r="GN117" s="696"/>
      <c r="GO117" s="696"/>
      <c r="GP117" s="696"/>
      <c r="GQ117" s="696"/>
      <c r="GR117" s="696"/>
      <c r="GS117" s="696"/>
      <c r="GT117" s="696"/>
      <c r="GU117" s="696"/>
      <c r="GV117" s="696"/>
      <c r="GW117" s="696"/>
      <c r="GX117" s="696"/>
      <c r="GY117" s="696"/>
      <c r="GZ117" s="696"/>
      <c r="HA117" s="696"/>
      <c r="HB117" s="696"/>
      <c r="HC117" s="696"/>
      <c r="HD117" s="696"/>
      <c r="HE117" s="696"/>
      <c r="HF117" s="696"/>
      <c r="HG117" s="696"/>
      <c r="HH117" s="696"/>
      <c r="HI117" s="696"/>
      <c r="HJ117" s="696"/>
      <c r="HK117" s="696"/>
      <c r="HL117" s="696"/>
      <c r="HM117" s="696"/>
      <c r="HN117" s="696"/>
      <c r="HO117" s="696"/>
      <c r="HP117" s="696"/>
      <c r="HQ117" s="696"/>
      <c r="HR117" s="696"/>
      <c r="HS117" s="696"/>
    </row>
    <row r="118" spans="7:16" ht="15">
      <c r="G118" s="3">
        <f>SUM(G109:G117)</f>
        <v>29</v>
      </c>
      <c r="O118" s="3">
        <f>SUM(O109:O117)</f>
        <v>18</v>
      </c>
      <c r="P118" s="3">
        <f>SUM(P109:P117)</f>
        <v>18</v>
      </c>
    </row>
  </sheetData>
  <sheetProtection selectLockedCells="1" selectUnlockedCells="1"/>
  <mergeCells count="50">
    <mergeCell ref="A44:AU44"/>
    <mergeCell ref="A64:B64"/>
    <mergeCell ref="C64:F64"/>
    <mergeCell ref="A65:B65"/>
    <mergeCell ref="C65:F65"/>
    <mergeCell ref="A33:AU33"/>
    <mergeCell ref="A34:AU34"/>
    <mergeCell ref="A35:AU35"/>
    <mergeCell ref="A40:B40"/>
    <mergeCell ref="C40:F40"/>
    <mergeCell ref="A43:AU43"/>
    <mergeCell ref="A28:B28"/>
    <mergeCell ref="C28:F28"/>
    <mergeCell ref="A29:AU29"/>
    <mergeCell ref="A31:B31"/>
    <mergeCell ref="C31:F31"/>
    <mergeCell ref="A32:B32"/>
    <mergeCell ref="C32:F32"/>
    <mergeCell ref="A17:B17"/>
    <mergeCell ref="C17:F17"/>
    <mergeCell ref="A18:AU18"/>
    <mergeCell ref="A25:B25"/>
    <mergeCell ref="C25:F25"/>
    <mergeCell ref="A26:AU26"/>
    <mergeCell ref="L5:L8"/>
    <mergeCell ref="E7:E8"/>
    <mergeCell ref="F7:F8"/>
    <mergeCell ref="N7:AU7"/>
    <mergeCell ref="A10:AU10"/>
    <mergeCell ref="A11:AU11"/>
    <mergeCell ref="N3:P3"/>
    <mergeCell ref="Q3:AU3"/>
    <mergeCell ref="I4:I8"/>
    <mergeCell ref="J4:L4"/>
    <mergeCell ref="N4:AU5"/>
    <mergeCell ref="C5:C8"/>
    <mergeCell ref="D5:D8"/>
    <mergeCell ref="E5:F6"/>
    <mergeCell ref="J5:J8"/>
    <mergeCell ref="K5:K8"/>
    <mergeCell ref="A1:AU1"/>
    <mergeCell ref="A2:A8"/>
    <mergeCell ref="B2:B8"/>
    <mergeCell ref="C2:F4"/>
    <mergeCell ref="G2:G8"/>
    <mergeCell ref="H2:M2"/>
    <mergeCell ref="N2:AU2"/>
    <mergeCell ref="H3:H8"/>
    <mergeCell ref="I3:L3"/>
    <mergeCell ref="M3:M8"/>
  </mergeCells>
  <printOptions/>
  <pageMargins left="1.06" right="0.3937007874015748" top="0.5511811023622047" bottom="0.3937007874015748" header="0.5118110236220472" footer="0.5118110236220472"/>
  <pageSetup fitToHeight="0" fitToWidth="1" horizontalDpi="600" verticalDpi="600" orientation="landscape" paperSize="9" scale="90" r:id="rId1"/>
  <rowBreaks count="2" manualBreakCount="2">
    <brk id="28" max="46" man="1"/>
    <brk id="56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Пользователь</cp:lastModifiedBy>
  <cp:lastPrinted>2021-04-20T13:33:51Z</cp:lastPrinted>
  <dcterms:created xsi:type="dcterms:W3CDTF">2019-11-11T15:54:12Z</dcterms:created>
  <dcterms:modified xsi:type="dcterms:W3CDTF">2022-05-30T10:18:41Z</dcterms:modified>
  <cp:category/>
  <cp:version/>
  <cp:contentType/>
  <cp:contentStatus/>
</cp:coreProperties>
</file>